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1" yWindow="65268" windowWidth="20216" windowHeight="11478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1,2'!$A$1:$Q$33</definedName>
    <definedName name="_xlnm.Print_Area" localSheetId="5">'CUADRO 1,3'!$A$1:$Q$27</definedName>
    <definedName name="_xlnm.Print_Area" localSheetId="6">'CUADRO 1,4'!$A$1:$Y$39</definedName>
    <definedName name="_xlnm.Print_Area" localSheetId="7">'CUADRO 1,5'!$A$3:$Y$45</definedName>
    <definedName name="_xlnm.Print_Area" localSheetId="9">'CUADRO 1,7'!$A$1:$Q$48</definedName>
    <definedName name="_xlnm.Print_Area" localSheetId="16">'CUADRO 1.10'!$A$1:$Z$64</definedName>
    <definedName name="_xlnm.Print_Area" localSheetId="17">'CUADRO 1.11'!$A$3:$Z$64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1.1A'!$A$1:$O$38</definedName>
    <definedName name="_xlnm.Print_Area" localSheetId="3">'CUADRO 1.1B'!$A$1:$O$38</definedName>
    <definedName name="_xlnm.Print_Area" localSheetId="8">'CUADRO 1.6'!$A$1:$R$57</definedName>
    <definedName name="_xlnm.Print_Area" localSheetId="10">'CUADRO 1.8'!$A$1:$Y$80</definedName>
    <definedName name="_xlnm.Print_Area" localSheetId="11">'CUADRO 1.8 B'!$A$3:$Y$43</definedName>
    <definedName name="_xlnm.Print_Area" localSheetId="12">'CUADRO 1.8 C'!$A$1:$Z$62</definedName>
    <definedName name="_xlnm.Print_Area" localSheetId="13">'CUADRO 1.9'!$A$1:$Y$61</definedName>
    <definedName name="_xlnm.Print_Area" localSheetId="14">'CUADRO 1.9 B'!$A$1:$Y$47</definedName>
    <definedName name="_xlnm.Print_Area" localSheetId="15">'CUADRO 1.9 C'!$A$1:$Z$77</definedName>
    <definedName name="_xlnm.Print_Area" localSheetId="0">'INDICE'!$A$1:$D$32</definedName>
    <definedName name="PAX_NACIONAL" localSheetId="5">'CUADRO 1,3'!$A$6:$N$24</definedName>
    <definedName name="PAX_NACIONAL" localSheetId="6">'CUADRO 1,4'!$A$6:$T$37</definedName>
    <definedName name="PAX_NACIONAL" localSheetId="7">'CUADRO 1,5'!$A$6:$T$43</definedName>
    <definedName name="PAX_NACIONAL" localSheetId="9">'CUADRO 1,7'!$A$6:$N$46</definedName>
    <definedName name="PAX_NACIONAL" localSheetId="16">'CUADRO 1.10'!$A$6:$U$60</definedName>
    <definedName name="PAX_NACIONAL" localSheetId="17">'CUADRO 1.11'!$A$6:$U$62</definedName>
    <definedName name="PAX_NACIONAL" localSheetId="18">'CUADRO 1.12'!$A$7:$U$22</definedName>
    <definedName name="PAX_NACIONAL" localSheetId="19">'CUADRO 1.13'!$A$6:$U$14</definedName>
    <definedName name="PAX_NACIONAL" localSheetId="8">'CUADRO 1.6'!$A$6:$N$55</definedName>
    <definedName name="PAX_NACIONAL" localSheetId="10">'CUADRO 1.8'!$A$6:$T$76</definedName>
    <definedName name="PAX_NACIONAL" localSheetId="11">'CUADRO 1.8 B'!$A$6:$T$40</definedName>
    <definedName name="PAX_NACIONAL" localSheetId="12">'CUADRO 1.8 C'!$A$6:$T$59</definedName>
    <definedName name="PAX_NACIONAL" localSheetId="13">'CUADRO 1.9'!$A$6:$T$57</definedName>
    <definedName name="PAX_NACIONAL" localSheetId="14">'CUADRO 1.9 B'!$A$6:$T$42</definedName>
    <definedName name="PAX_NACIONAL" localSheetId="15">'CUADRO 1.9 C'!$A$6:$T$72</definedName>
    <definedName name="PAX_NACIONAL">'CUADRO 1,2'!$A$6:$N$30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<sst xmlns="http://schemas.openxmlformats.org/spreadsheetml/2006/main" count="1567" uniqueCount="476">
  <si>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</si>
  <si>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</si>
  <si>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</si>
  <si>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</si>
  <si>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</si>
  <si>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</si>
  <si>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</si>
  <si>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</si>
  <si>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</si>
  <si>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</si>
  <si>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</si>
  <si>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</si>
  <si>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</si>
  <si>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</si>
  <si>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</si>
  <si>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</si>
  <si>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</si>
  <si>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</si>
  <si>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</si>
  <si>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</si>
  <si>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</si>
  <si>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</si>
  <si>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</si>
  <si>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</si>
  <si>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</si>
  <si>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</si>
  <si>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</si>
  <si>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</si>
  <si>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</si>
  <si>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</si>
  <si>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</si>
  <si>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</si>
  <si>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</si>
  <si>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</si>
  <si>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</si>
  <si>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</si>
  <si>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</si>
  <si>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</si>
  <si>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</si>
  <si>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</si>
  <si>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</si>
  <si>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</si>
  <si>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</si>
  <si>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</si>
  <si>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</si>
  <si>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</si>
  <si>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</si>
  <si>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</si>
  <si>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</si>
  <si>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</si>
  <si>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</si>
  <si>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</si>
  <si>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</si>
  <si>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</si>
  <si>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</si>
  <si>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</si>
  <si>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</si>
  <si>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</si>
  <si>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</si>
  <si>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</si>
  <si>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</si>
  <si>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</si>
  <si>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</si>
  <si>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</si>
  <si>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</si>
  <si>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</si>
  <si>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</si>
  <si>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</si>
  <si>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</si>
  <si>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</si>
  <si>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</si>
  <si>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</si>
  <si>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</si>
  <si>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</si>
  <si>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</si>
  <si>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</si>
  <si>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</si>
  <si>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</si>
  <si>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</si>
  <si>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</si>
  <si>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</si>
  <si>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</si>
  <si>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</si>
  <si>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</si>
  <si>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</si>
  <si>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</si>
  <si>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</si>
  <si>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</si>
  <si>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</si>
  <si>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</si>
  <si>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</si>
  <si>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</si>
  <si>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</si>
  <si>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</si>
  <si>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</si>
  <si>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</si>
  <si>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</si>
  <si>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</si>
  <si>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</si>
  <si>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</si>
  <si>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</si>
  <si>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</si>
  <si>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</si>
  <si>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</si>
  <si>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</si>
  <si>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</si>
  <si>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</si>
  <si>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</si>
  <si>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</si>
  <si>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</si>
  <si>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</si>
  <si>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</si>
  <si>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</si>
  <si>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</si>
  <si>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</si>
  <si>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</si>
  <si>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</si>
  <si>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</si>
  <si>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</si>
  <si>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</si>
  <si>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</si>
  <si>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</si>
  <si>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</si>
  <si>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</si>
  <si>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</si>
  <si>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</si>
  <si>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</si>
  <si>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</si>
  <si>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</si>
  <si>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</si>
  <si>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</si>
  <si>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</si>
  <si>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</si>
  <si>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</si>
  <si>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</si>
  <si>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</si>
  <si>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</si>
  <si>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</si>
  <si>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</si>
  <si>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</si>
  <si>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</si>
  <si>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</si>
  <si>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</si>
  <si>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</si>
  <si>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situación afecta principalmente las rutas hacia SJO, LIM, BUE y UIO.</t>
  </si>
  <si>
    <t xml:space="preserve">Desde el mes de noviembre las aerolíneas TACA - PERU y LACSA realizaron modificaciones a sus sistemas de información y por lo tanto solo reportaron información en las rutas autorizadas por la autoridad aeronáutica, sin incluir otros destinos. Esta </t>
  </si>
  <si>
    <t>Ruta</t>
  </si>
  <si>
    <t>Información provisional.</t>
  </si>
  <si>
    <t>Avianca</t>
  </si>
  <si>
    <t>Aires</t>
  </si>
  <si>
    <t>Copa Airlines Colombia</t>
  </si>
  <si>
    <t>Satena</t>
  </si>
  <si>
    <t>Easy Fly</t>
  </si>
  <si>
    <t>Searca</t>
  </si>
  <si>
    <t>Aer. Antioquia</t>
  </si>
  <si>
    <t>Taxcaldas</t>
  </si>
  <si>
    <t>Sarpa</t>
  </si>
  <si>
    <t>Petroleum</t>
  </si>
  <si>
    <t>Sadelca</t>
  </si>
  <si>
    <t>Alpes</t>
  </si>
  <si>
    <t>Otras</t>
  </si>
  <si>
    <t>Aerosucre</t>
  </si>
  <si>
    <t>LAS</t>
  </si>
  <si>
    <t>CV Cargo</t>
  </si>
  <si>
    <t>Aer Caribe</t>
  </si>
  <si>
    <t>Selva</t>
  </si>
  <si>
    <t>Tampa</t>
  </si>
  <si>
    <t>Air Colombia</t>
  </si>
  <si>
    <t>Sky Lease I.</t>
  </si>
  <si>
    <t>American</t>
  </si>
  <si>
    <t>Aerogal</t>
  </si>
  <si>
    <t>Iberia</t>
  </si>
  <si>
    <t>Spirit Airlines</t>
  </si>
  <si>
    <t>Taca</t>
  </si>
  <si>
    <t>Lan Peru</t>
  </si>
  <si>
    <t>Air France</t>
  </si>
  <si>
    <t>Lan Chile</t>
  </si>
  <si>
    <t>Lacsa</t>
  </si>
  <si>
    <t>Copa</t>
  </si>
  <si>
    <t>Lufthansa</t>
  </si>
  <si>
    <t>Delta</t>
  </si>
  <si>
    <t>TAM</t>
  </si>
  <si>
    <t>Jetblue</t>
  </si>
  <si>
    <t>Aerol. Argentinas</t>
  </si>
  <si>
    <t>Air Canada</t>
  </si>
  <si>
    <t>Aeromexico</t>
  </si>
  <si>
    <t>Taca International Airlines S.A</t>
  </si>
  <si>
    <t>Tame</t>
  </si>
  <si>
    <t>Conviasa</t>
  </si>
  <si>
    <t>Insel Air</t>
  </si>
  <si>
    <t>Centurion</t>
  </si>
  <si>
    <t>Linea A. Carguera de Col</t>
  </si>
  <si>
    <t>Ups</t>
  </si>
  <si>
    <t>Martinair</t>
  </si>
  <si>
    <t>Airborne Express. Inc</t>
  </si>
  <si>
    <t>Florida West</t>
  </si>
  <si>
    <t>Absa</t>
  </si>
  <si>
    <t>Mas Air</t>
  </si>
  <si>
    <t>Cargolux</t>
  </si>
  <si>
    <t>Fedex</t>
  </si>
  <si>
    <t>Vensecar C.A.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</si>
  <si>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</si>
  <si>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</si>
  <si>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</si>
  <si>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</si>
  <si>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</si>
  <si>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</si>
  <si>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</si>
  <si>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BOG-CUC-BOG</t>
  </si>
  <si>
    <t>BOG-ADZ-BOG</t>
  </si>
  <si>
    <t>BOG-MTR-BOG</t>
  </si>
  <si>
    <t>BOG-EYP-BOG</t>
  </si>
  <si>
    <t>BOG-NVA-BOG</t>
  </si>
  <si>
    <t>CTG-MDE-CTG</t>
  </si>
  <si>
    <t>BOG-AXM-BOG</t>
  </si>
  <si>
    <t>BOG-VUP-BOG</t>
  </si>
  <si>
    <t>CLO-MDE-CLO</t>
  </si>
  <si>
    <t>BOG-EJA-BOG</t>
  </si>
  <si>
    <t>APO-EOH-APO</t>
  </si>
  <si>
    <t>BOG-MZL-BOG</t>
  </si>
  <si>
    <t>ADZ-MDE-ADZ</t>
  </si>
  <si>
    <t>EOH-UIB-EOH</t>
  </si>
  <si>
    <t>BOG-PSO-BOG</t>
  </si>
  <si>
    <t>BAQ-MDE-BAQ</t>
  </si>
  <si>
    <t>CLO-CTG-CLO</t>
  </si>
  <si>
    <t>ADZ-CLO-ADZ</t>
  </si>
  <si>
    <t>BOG-LET-BOG</t>
  </si>
  <si>
    <t>EOH-MTR-EOH</t>
  </si>
  <si>
    <t>BOG-IBE-BOG</t>
  </si>
  <si>
    <t>CLO-BAQ-CLO</t>
  </si>
  <si>
    <t>MDE-SMR-MDE</t>
  </si>
  <si>
    <t>BOG-EOH-BOG</t>
  </si>
  <si>
    <t>BOG-AUC-BOG</t>
  </si>
  <si>
    <t>BOG-PPN-BOG</t>
  </si>
  <si>
    <t>BOG-RCH-BOG</t>
  </si>
  <si>
    <t>CUC-BGA-CUC</t>
  </si>
  <si>
    <t>CLO-SMR-CLO</t>
  </si>
  <si>
    <t>ADZ-CTG-ADZ</t>
  </si>
  <si>
    <t>EOH-PEI-EOH</t>
  </si>
  <si>
    <t>ADZ-PVA-ADZ</t>
  </si>
  <si>
    <t>BOG-FLA-BOG</t>
  </si>
  <si>
    <t>BOG-UIB-BOG</t>
  </si>
  <si>
    <t>OTRAS</t>
  </si>
  <si>
    <t>CLO-TCO-CLO</t>
  </si>
  <si>
    <t>ADZ-PEI-ADZ</t>
  </si>
  <si>
    <t>ADZ-BGA-ADZ</t>
  </si>
  <si>
    <t>Cubana</t>
  </si>
  <si>
    <t>Tiara Air</t>
  </si>
  <si>
    <t>Lufthansa Cargo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</si>
  <si>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</si>
  <si>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</si>
  <si>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</si>
  <si>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</si>
  <si>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</si>
  <si>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</si>
  <si>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</si>
  <si>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</si>
  <si>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</si>
  <si>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</si>
  <si>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</si>
  <si>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</si>
  <si>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</si>
  <si>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</si>
  <si>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</si>
  <si>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</si>
  <si>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MEDELLIN</t>
  </si>
  <si>
    <t>MEDELLIN - OLAYA HERRERA</t>
  </si>
  <si>
    <t>CUCUTA</t>
  </si>
  <si>
    <t>CUCUTA - CAMILO DAZA</t>
  </si>
  <si>
    <t>PEREIRA</t>
  </si>
  <si>
    <t>PEREIRA - MATECAÑAS</t>
  </si>
  <si>
    <t>MONTERIA</t>
  </si>
  <si>
    <t>MONTERIA - LOS GARZONES</t>
  </si>
  <si>
    <t>EL YOPAL</t>
  </si>
  <si>
    <t>NEIVA</t>
  </si>
  <si>
    <t>NEIVA - BENITO SALAS</t>
  </si>
  <si>
    <t>ARMENIA</t>
  </si>
  <si>
    <t>ARMENIA - EL EDEN</t>
  </si>
  <si>
    <t>VALLEDUPAR</t>
  </si>
  <si>
    <t>VALLEDUPAR-ALFONSO LOPEZ P.</t>
  </si>
  <si>
    <t>QUIBDO</t>
  </si>
  <si>
    <t>QUIBDO - EL CARAÑO</t>
  </si>
  <si>
    <t>MANIZALES</t>
  </si>
  <si>
    <t>MANIZALES - LA NUBIA</t>
  </si>
  <si>
    <t>PASTO</t>
  </si>
  <si>
    <t>PASTO - ANTONIO NARIQO</t>
  </si>
  <si>
    <t>BARRANCABERMEJA</t>
  </si>
  <si>
    <t>BARRANCABERMEJA-YARIGUIES</t>
  </si>
  <si>
    <t>CAREPA</t>
  </si>
  <si>
    <t>ANTONIO ROLDAN BETANCOURT</t>
  </si>
  <si>
    <t>IBAGUE</t>
  </si>
  <si>
    <t>IBAGUE - PERALES</t>
  </si>
  <si>
    <t>LETICIA</t>
  </si>
  <si>
    <t>LETICIA-ALFREDO VASQUEZ COBO</t>
  </si>
  <si>
    <t>VILLAVICENCIO</t>
  </si>
  <si>
    <t>VANGUARDIA</t>
  </si>
  <si>
    <t>ARAUCA - MUNICIPIO</t>
  </si>
  <si>
    <t>ARAUCA - SANTIAGO PEREZ QUIROZ</t>
  </si>
  <si>
    <t>PUERTO GAITAN</t>
  </si>
  <si>
    <t>MORELIA</t>
  </si>
  <si>
    <t>RIOHACHA</t>
  </si>
  <si>
    <t>RIOHACHA-ALMIRANTE PADILLA</t>
  </si>
  <si>
    <t>POPAYAN</t>
  </si>
  <si>
    <t>POPAYAN - GMOLEON VALENCIA</t>
  </si>
  <si>
    <t>FLORENCIA</t>
  </si>
  <si>
    <t>GUSTAVO ARTUNDUAGA PAREDES</t>
  </si>
  <si>
    <t>TUMACO</t>
  </si>
  <si>
    <t>TUMACO - LA FLORIDA</t>
  </si>
  <si>
    <t>PROVIDENCIA</t>
  </si>
  <si>
    <t>PROVIDENCIA- EL EMBRUJO</t>
  </si>
  <si>
    <t>MAICAO</t>
  </si>
  <si>
    <t>JORGE ISAACS (ANTES LA MINA)</t>
  </si>
  <si>
    <t>PUERTO ASIS</t>
  </si>
  <si>
    <t>PUERTO ASIS - 3 DE MAYO</t>
  </si>
  <si>
    <t>PUERTO CARRENO</t>
  </si>
  <si>
    <t>CARREÑO-GERMAN OLANO</t>
  </si>
  <si>
    <t>MITU</t>
  </si>
  <si>
    <t>COROZAL</t>
  </si>
  <si>
    <t>COROZAL - LAS BRUJAS</t>
  </si>
  <si>
    <t>CAUCASIA</t>
  </si>
  <si>
    <t>CAUCASIA- JUAN H. WHITE</t>
  </si>
  <si>
    <t>PUERTO INIRIDA</t>
  </si>
  <si>
    <t>PUERTO INIRIDA - CESAR GAVIRIA TRUJ</t>
  </si>
  <si>
    <t>URIBIA</t>
  </si>
  <si>
    <t>PUERTO BOLIVAR - PORTETE</t>
  </si>
  <si>
    <t>SAN JOSE DEL GUAVIARE</t>
  </si>
  <si>
    <t>BAHIA SOLANO</t>
  </si>
  <si>
    <t>BAHIA SOLANO - JOSE C. MUTIS</t>
  </si>
  <si>
    <t>GUAPI</t>
  </si>
  <si>
    <t>GUAPI - JUAN CASIANO</t>
  </si>
  <si>
    <t>NUQUI</t>
  </si>
  <si>
    <t>NUQUI - REYES MURILLO</t>
  </si>
  <si>
    <t>VILLA GARZON</t>
  </si>
  <si>
    <t>REMEDIOS</t>
  </si>
  <si>
    <t>REMEDIOS OTU</t>
  </si>
  <si>
    <t>CUMARIBO</t>
  </si>
  <si>
    <t>PUERTO BOYACA</t>
  </si>
  <si>
    <t>VELASQUEZ</t>
  </si>
  <si>
    <t>SOLANO</t>
  </si>
  <si>
    <t>GUAINIA (BARRANCO MINAS)</t>
  </si>
  <si>
    <t>BARRANCO MINAS</t>
  </si>
  <si>
    <t>LA PRIMAVERA</t>
  </si>
  <si>
    <t>CARURU</t>
  </si>
  <si>
    <t>LA MACARENA</t>
  </si>
  <si>
    <t>LA MACARENA - META</t>
  </si>
  <si>
    <t>TARAIRA</t>
  </si>
  <si>
    <t>MIRAFLORES - GUAVIARE</t>
  </si>
  <si>
    <t>MIRAFLORES</t>
  </si>
  <si>
    <t>PUERTO LEGUIZAMO</t>
  </si>
  <si>
    <t>La aerolíneaContinental Airlines suspendió sus operaciones en Colombia.  De manera simultánea la aerolínea United Airlines inició operaciones en Colombia con el itinerario</t>
  </si>
  <si>
    <t>Alas de Colombia</t>
  </si>
  <si>
    <t>Aerupia</t>
  </si>
  <si>
    <t>United Airlines</t>
  </si>
  <si>
    <t>CTG-BGA-CTG</t>
  </si>
  <si>
    <t>CLO-PSO-CLO</t>
  </si>
  <si>
    <t>BOG-VVC-BOG</t>
  </si>
  <si>
    <t>CTG-PEI-CTG</t>
  </si>
  <si>
    <t>que tenía autorizado Continental Airlines. Esta situación se refleja en las estadísticas a partir del mes de marzo de 2012.</t>
  </si>
  <si>
    <t>Aerocol</t>
  </si>
  <si>
    <t>Aeroexpreso del Pacifico</t>
  </si>
  <si>
    <t>Ara</t>
  </si>
  <si>
    <t>CALOTO</t>
  </si>
  <si>
    <t>LA ARROBLEDA</t>
  </si>
  <si>
    <t>SANTA RITA - VICHADA</t>
  </si>
  <si>
    <t>CENTRO ADM. "MARANDUA"</t>
  </si>
  <si>
    <t>CRAVO NORTE</t>
  </si>
  <si>
    <t>BOG-MIA-BOG</t>
  </si>
  <si>
    <t>MDE-MIA-MDE</t>
  </si>
  <si>
    <t>BOG-IAH-BOG</t>
  </si>
  <si>
    <t>CLO-MIA-CLO</t>
  </si>
  <si>
    <t>BOG-FLL-BOG</t>
  </si>
  <si>
    <t>BOG-JFK-BOG</t>
  </si>
  <si>
    <t>BOG-ORL-BOG</t>
  </si>
  <si>
    <t>MDE-FLL-MDE</t>
  </si>
  <si>
    <t>BAQ-MIA-BAQ</t>
  </si>
  <si>
    <t>BOG-EWR-BOG</t>
  </si>
  <si>
    <t>BOG-YYZ-BOG</t>
  </si>
  <si>
    <t>BOG-ATL-BOG</t>
  </si>
  <si>
    <t>CTG-FLL-CTG</t>
  </si>
  <si>
    <t>MDE-JFK-MDE</t>
  </si>
  <si>
    <t>AXM-FLL-AXM</t>
  </si>
  <si>
    <t>BOG-LIM-BOG</t>
  </si>
  <si>
    <t>BOG-UIO-BOG</t>
  </si>
  <si>
    <t>BOG-CCS-BOG</t>
  </si>
  <si>
    <t>BOG-SCL-BOG</t>
  </si>
  <si>
    <t>BOG-GYE-BOG</t>
  </si>
  <si>
    <t>BOG-BUE-BOG</t>
  </si>
  <si>
    <t>BOG-SAO-BOG</t>
  </si>
  <si>
    <t>BOG-GRU-BOG</t>
  </si>
  <si>
    <t>MDE-UIO-MDE</t>
  </si>
  <si>
    <t>BOG-VLN-BOG</t>
  </si>
  <si>
    <t>MDE-CCS-MDE</t>
  </si>
  <si>
    <t>MDE-LIM-MDE</t>
  </si>
  <si>
    <t>BOG-RIO-BOG</t>
  </si>
  <si>
    <t>CTG-CCS-CTG</t>
  </si>
  <si>
    <t>CLO-UIO-CLO</t>
  </si>
  <si>
    <t>CLO-CCS-CLO</t>
  </si>
  <si>
    <t>BOG-MAD-BOG</t>
  </si>
  <si>
    <t>BOG-CDG-BOG</t>
  </si>
  <si>
    <t>BOG-FRA-BOG</t>
  </si>
  <si>
    <t>CLO-MAD-CLO</t>
  </si>
  <si>
    <t>BOG-BCN-BOG</t>
  </si>
  <si>
    <t>MDE-MAD-MDE</t>
  </si>
  <si>
    <t>PEI-MAD-PEI</t>
  </si>
  <si>
    <t>CLO-BCN-CLO</t>
  </si>
  <si>
    <t>CTG-MAD-CTG</t>
  </si>
  <si>
    <t>BAQ-MAD-BAQ</t>
  </si>
  <si>
    <t>BOG-PTY-BOG</t>
  </si>
  <si>
    <t>BOG-MEX-BOG</t>
  </si>
  <si>
    <t>MDE-PTY-MDE</t>
  </si>
  <si>
    <t>CLO-PTY-CLO</t>
  </si>
  <si>
    <t>CTG-PTY-CTG</t>
  </si>
  <si>
    <t>BOG-SJO-BOG</t>
  </si>
  <si>
    <t>BAQ-PTY-BAQ</t>
  </si>
  <si>
    <t>ADZ-PTY-ADZ</t>
  </si>
  <si>
    <t>BOG-PUJ-BOG</t>
  </si>
  <si>
    <t>BOG-SDQ-BOG</t>
  </si>
  <si>
    <t>BOG-HAV-BOG</t>
  </si>
  <si>
    <t>BOG-AUA-BOG</t>
  </si>
  <si>
    <t>BOG-CUR-BOG</t>
  </si>
  <si>
    <t>MDE-CUR-MDE</t>
  </si>
  <si>
    <t>MDE-AUA-MDE</t>
  </si>
  <si>
    <t>CLO-AUA-CLO</t>
  </si>
  <si>
    <t>ESTADOS UNIDOS</t>
  </si>
  <si>
    <t>CANADA</t>
  </si>
  <si>
    <t>ECUADOR</t>
  </si>
  <si>
    <t>PERU</t>
  </si>
  <si>
    <t>VENEZUELA</t>
  </si>
  <si>
    <t>BRASIL</t>
  </si>
  <si>
    <t>CHILE</t>
  </si>
  <si>
    <t>ARGENTINA</t>
  </si>
  <si>
    <t>BOLIVIA</t>
  </si>
  <si>
    <t>ESPAÑA</t>
  </si>
  <si>
    <t>FRANCIA</t>
  </si>
  <si>
    <t>ALEMANIA</t>
  </si>
  <si>
    <t>INGLATERRA</t>
  </si>
  <si>
    <t>PANAMA</t>
  </si>
  <si>
    <t>MEXICO</t>
  </si>
  <si>
    <t>COSTA RICA</t>
  </si>
  <si>
    <t>EL SALVADOR</t>
  </si>
  <si>
    <t>REPUBLICA DOMINICANA</t>
  </si>
  <si>
    <t>HONDURAS</t>
  </si>
  <si>
    <t>ANTILLAS HOLANDESAS</t>
  </si>
  <si>
    <t>CUBA</t>
  </si>
  <si>
    <t>BOG-CPQ-BOG</t>
  </si>
  <si>
    <t>BOG-AMS-BOG</t>
  </si>
  <si>
    <t>BOG-LUX-BOG</t>
  </si>
  <si>
    <t>PUERTO RICO</t>
  </si>
  <si>
    <t>PARAGUAY</t>
  </si>
  <si>
    <t>URUGUAY</t>
  </si>
  <si>
    <t>HOLANDA</t>
  </si>
  <si>
    <t>LUXEMBURGO</t>
  </si>
  <si>
    <t>BARBADOS</t>
  </si>
  <si>
    <t>Boletín Origen-Destino Mayo 2012</t>
  </si>
  <si>
    <t>La aerolínea Fast Colombia SAS (VivaColombia), inició operaciones regulares a partir del 24 de mayo de 2012,</t>
  </si>
  <si>
    <t>Ene- May 2011</t>
  </si>
  <si>
    <t>Ene- May 2012</t>
  </si>
  <si>
    <t>May 2012 - May 2011</t>
  </si>
  <si>
    <t>Ene - May 2012 / Ene - May 2011</t>
  </si>
  <si>
    <t>Mayo 2012</t>
  </si>
  <si>
    <t>Mayo 2011</t>
  </si>
  <si>
    <t>Enero - Mayo 2012</t>
  </si>
  <si>
    <t>Enero - Mayo 2011</t>
  </si>
  <si>
    <t>Fast Colombia</t>
  </si>
  <si>
    <t>Saer</t>
  </si>
  <si>
    <t>Saviare</t>
  </si>
  <si>
    <t>Otros</t>
  </si>
  <si>
    <t>ESPANA</t>
  </si>
  <si>
    <t>BOG-LAX-BOG</t>
  </si>
  <si>
    <t>EL BAGRE</t>
  </si>
  <si>
    <t>SAN MARTIN</t>
  </si>
  <si>
    <t>MATUPA</t>
  </si>
  <si>
    <t>COVENAS</t>
  </si>
  <si>
    <t>COVEÑAS</t>
  </si>
  <si>
    <t>TRINIDAD</t>
  </si>
  <si>
    <t>COROCORA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</si>
</sst>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87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10" fontId="28" fillId="36" borderId="131" xfId="57" applyNumberFormat="1" applyFont="1" applyFill="1" applyBorder="1" applyAlignment="1">
      <alignment horizontal="right" vertical="center"/>
      <protection/>
    </xf>
    <xf numFmtId="0" fontId="28" fillId="36" borderId="132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3" xfId="57" applyNumberFormat="1" applyFont="1" applyFill="1" applyBorder="1">
      <alignment/>
      <protection/>
    </xf>
    <xf numFmtId="3" fontId="6" fillId="38" borderId="134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5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6" xfId="57" applyNumberFormat="1" applyFont="1" applyFill="1" applyBorder="1">
      <alignment/>
      <protection/>
    </xf>
    <xf numFmtId="3" fontId="6" fillId="38" borderId="137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8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3" fontId="3" fillId="0" borderId="141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5" xfId="57" applyNumberFormat="1" applyFont="1" applyFill="1" applyBorder="1" applyAlignment="1">
      <alignment vertical="center"/>
      <protection/>
    </xf>
    <xf numFmtId="10" fontId="29" fillId="8" borderId="146" xfId="57" applyNumberFormat="1" applyFont="1" applyFill="1" applyBorder="1" applyAlignment="1">
      <alignment vertical="center"/>
      <protection/>
    </xf>
    <xf numFmtId="10" fontId="29" fillId="8" borderId="146" xfId="57" applyNumberFormat="1" applyFont="1" applyFill="1" applyBorder="1" applyAlignment="1">
      <alignment horizontal="right" vertical="center"/>
      <protection/>
    </xf>
    <xf numFmtId="0" fontId="29" fillId="8" borderId="147" xfId="57" applyNumberFormat="1" applyFont="1" applyFill="1" applyBorder="1" applyAlignment="1">
      <alignment vertical="center"/>
      <protection/>
    </xf>
    <xf numFmtId="0" fontId="29" fillId="37" borderId="147" xfId="57" applyNumberFormat="1" applyFont="1" applyFill="1" applyBorder="1" applyAlignment="1">
      <alignment vertical="center"/>
      <protection/>
    </xf>
    <xf numFmtId="3" fontId="12" fillId="38" borderId="137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8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9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5" xfId="57" applyNumberFormat="1" applyFont="1" applyFill="1" applyBorder="1" applyAlignment="1">
      <alignment vertical="center"/>
      <protection/>
    </xf>
    <xf numFmtId="0" fontId="29" fillId="36" borderId="147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6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50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1" xfId="56" applyFont="1" applyFill="1" applyBorder="1">
      <alignment/>
      <protection/>
    </xf>
    <xf numFmtId="0" fontId="45" fillId="36" borderId="152" xfId="45" applyFont="1" applyFill="1" applyBorder="1" applyAlignment="1" applyProtection="1">
      <alignment horizontal="left" indent="1"/>
      <protection/>
    </xf>
    <xf numFmtId="0" fontId="44" fillId="3" borderId="153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3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4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5" xfId="59" applyFont="1" applyFill="1" applyBorder="1" applyAlignment="1">
      <alignment/>
      <protection/>
    </xf>
    <xf numFmtId="0" fontId="118" fillId="7" borderId="142" xfId="59" applyFont="1" applyFill="1" applyBorder="1" applyAlignment="1">
      <alignment/>
      <protection/>
    </xf>
    <xf numFmtId="0" fontId="119" fillId="7" borderId="155" xfId="59" applyFont="1" applyFill="1" applyBorder="1" applyAlignment="1">
      <alignment/>
      <protection/>
    </xf>
    <xf numFmtId="0" fontId="120" fillId="7" borderId="142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6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6" fillId="0" borderId="159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60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1" xfId="58" applyFont="1" applyFill="1" applyBorder="1">
      <alignment/>
      <protection/>
    </xf>
    <xf numFmtId="0" fontId="43" fillId="4" borderId="162" xfId="45" applyFont="1" applyFill="1" applyBorder="1" applyAlignment="1" applyProtection="1">
      <alignment horizontal="left" indent="1"/>
      <protection/>
    </xf>
    <xf numFmtId="0" fontId="45" fillId="3" borderId="163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" fontId="6" fillId="0" borderId="0" xfId="64" applyNumberFormat="1" applyFont="1" applyAlignment="1">
      <alignment horizontal="center" vertical="center" wrapText="1"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64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9" fillId="36" borderId="155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5" xfId="57" applyNumberFormat="1" applyFont="1" applyFill="1" applyBorder="1" applyAlignment="1">
      <alignment vertical="center"/>
      <protection/>
    </xf>
    <xf numFmtId="3" fontId="12" fillId="38" borderId="166" xfId="57" applyNumberFormat="1" applyFont="1" applyFill="1" applyBorder="1" applyAlignment="1">
      <alignment vertical="center"/>
      <protection/>
    </xf>
    <xf numFmtId="3" fontId="3" fillId="0" borderId="153" xfId="57" applyNumberFormat="1" applyFont="1" applyFill="1" applyBorder="1">
      <alignment/>
      <protection/>
    </xf>
    <xf numFmtId="3" fontId="3" fillId="0" borderId="167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8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9" xfId="60" applyNumberFormat="1" applyFont="1" applyFill="1" applyBorder="1" applyAlignment="1">
      <alignment horizontal="right"/>
      <protection/>
    </xf>
    <xf numFmtId="2" fontId="6" fillId="0" borderId="169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5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5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4" xfId="57" applyNumberFormat="1" applyFont="1" applyFill="1" applyBorder="1" applyAlignment="1">
      <alignment vertical="center"/>
      <protection/>
    </xf>
    <xf numFmtId="165" fontId="29" fillId="37" borderId="146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70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1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2" xfId="60" applyNumberFormat="1" applyFont="1" applyFill="1" applyBorder="1">
      <alignment/>
      <protection/>
    </xf>
    <xf numFmtId="3" fontId="3" fillId="0" borderId="172" xfId="60" applyNumberFormat="1" applyFont="1" applyFill="1" applyBorder="1" applyAlignment="1">
      <alignment horizontal="right"/>
      <protection/>
    </xf>
    <xf numFmtId="37" fontId="3" fillId="0" borderId="164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2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2" xfId="60" applyFont="1" applyFill="1" applyBorder="1" applyProtection="1">
      <alignment/>
      <protection/>
    </xf>
    <xf numFmtId="37" fontId="13" fillId="35" borderId="107" xfId="60" applyFont="1" applyFill="1" applyBorder="1" applyAlignment="1" applyProtection="1">
      <alignment horizontal="center"/>
      <protection/>
    </xf>
    <xf numFmtId="37" fontId="13" fillId="35" borderId="173" xfId="60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136" fillId="40" borderId="174" xfId="46" applyNumberFormat="1" applyFont="1" applyFill="1" applyBorder="1" applyAlignment="1">
      <alignment/>
    </xf>
    <xf numFmtId="0" fontId="44" fillId="0" borderId="153" xfId="56" applyFont="1" applyFill="1" applyBorder="1">
      <alignment/>
      <protection/>
    </xf>
    <xf numFmtId="0" fontId="44" fillId="0" borderId="175" xfId="56" applyFont="1" applyFill="1" applyBorder="1">
      <alignment/>
      <protection/>
    </xf>
    <xf numFmtId="3" fontId="3" fillId="0" borderId="176" xfId="57" applyNumberFormat="1" applyFont="1" applyFill="1" applyBorder="1">
      <alignment/>
      <protection/>
    </xf>
    <xf numFmtId="37" fontId="47" fillId="40" borderId="177" xfId="46" applyNumberFormat="1" applyFont="1" applyFill="1" applyBorder="1" applyAlignment="1">
      <alignment/>
    </xf>
    <xf numFmtId="3" fontId="6" fillId="36" borderId="35" xfId="60" applyNumberFormat="1" applyFont="1" applyFill="1" applyBorder="1">
      <alignment/>
      <protection/>
    </xf>
    <xf numFmtId="3" fontId="6" fillId="36" borderId="17" xfId="60" applyNumberFormat="1" applyFont="1" applyFill="1" applyBorder="1">
      <alignment/>
      <protection/>
    </xf>
    <xf numFmtId="3" fontId="6" fillId="36" borderId="26" xfId="60" applyNumberFormat="1" applyFont="1" applyFill="1" applyBorder="1">
      <alignment/>
      <protection/>
    </xf>
    <xf numFmtId="37" fontId="6" fillId="36" borderId="26" xfId="60" applyFont="1" applyFill="1" applyBorder="1" applyAlignment="1" applyProtection="1">
      <alignment horizontal="right"/>
      <protection/>
    </xf>
    <xf numFmtId="3" fontId="6" fillId="36" borderId="17" xfId="60" applyNumberFormat="1" applyFont="1" applyFill="1" applyBorder="1" applyAlignment="1">
      <alignment horizontal="right"/>
      <protection/>
    </xf>
    <xf numFmtId="3" fontId="6" fillId="36" borderId="22" xfId="60" applyNumberFormat="1" applyFont="1" applyFill="1" applyBorder="1" applyAlignment="1">
      <alignment horizontal="right"/>
      <protection/>
    </xf>
    <xf numFmtId="37" fontId="3" fillId="36" borderId="26" xfId="60" applyFont="1" applyFill="1" applyBorder="1" applyAlignment="1" applyProtection="1">
      <alignment horizontal="right"/>
      <protection/>
    </xf>
    <xf numFmtId="2" fontId="6" fillId="36" borderId="17" xfId="66" applyNumberFormat="1" applyFont="1" applyFill="1" applyBorder="1" applyAlignment="1" applyProtection="1">
      <alignment horizontal="center"/>
      <protection/>
    </xf>
    <xf numFmtId="2" fontId="6" fillId="36" borderId="22" xfId="60" applyNumberFormat="1" applyFont="1" applyFill="1" applyBorder="1" applyProtection="1">
      <alignment/>
      <protection/>
    </xf>
    <xf numFmtId="2" fontId="6" fillId="36" borderId="17" xfId="60" applyNumberFormat="1" applyFont="1" applyFill="1" applyBorder="1" applyProtection="1">
      <alignment/>
      <protection/>
    </xf>
    <xf numFmtId="2" fontId="6" fillId="36" borderId="13" xfId="60" applyNumberFormat="1" applyFont="1" applyFill="1" applyBorder="1" applyAlignment="1" applyProtection="1">
      <alignment horizontal="center"/>
      <protection/>
    </xf>
    <xf numFmtId="37" fontId="6" fillId="14" borderId="35" xfId="60" applyFont="1" applyFill="1" applyBorder="1" applyProtection="1">
      <alignment/>
      <protection/>
    </xf>
    <xf numFmtId="37" fontId="6" fillId="14" borderId="17" xfId="60" applyFont="1" applyFill="1" applyBorder="1" applyProtection="1">
      <alignment/>
      <protection/>
    </xf>
    <xf numFmtId="37" fontId="6" fillId="14" borderId="26" xfId="60" applyFont="1" applyFill="1" applyBorder="1" applyProtection="1">
      <alignment/>
      <protection/>
    </xf>
    <xf numFmtId="3" fontId="6" fillId="14" borderId="17" xfId="60" applyNumberFormat="1" applyFont="1" applyFill="1" applyBorder="1" applyAlignment="1">
      <alignment horizontal="right"/>
      <protection/>
    </xf>
    <xf numFmtId="3" fontId="6" fillId="14" borderId="22" xfId="60" applyNumberFormat="1" applyFont="1" applyFill="1" applyBorder="1" applyAlignment="1">
      <alignment horizontal="right"/>
      <protection/>
    </xf>
    <xf numFmtId="37" fontId="3" fillId="14" borderId="26" xfId="60" applyFont="1" applyFill="1" applyBorder="1" applyProtection="1">
      <alignment/>
      <protection/>
    </xf>
    <xf numFmtId="2" fontId="6" fillId="14" borderId="17" xfId="66" applyNumberFormat="1" applyFont="1" applyFill="1" applyBorder="1" applyAlignment="1" applyProtection="1">
      <alignment horizontal="center"/>
      <protection/>
    </xf>
    <xf numFmtId="2" fontId="6" fillId="14" borderId="22" xfId="60" applyNumberFormat="1" applyFont="1" applyFill="1" applyBorder="1" applyAlignment="1" applyProtection="1">
      <alignment horizontal="right" indent="1"/>
      <protection/>
    </xf>
    <xf numFmtId="2" fontId="6" fillId="14" borderId="17" xfId="60" applyNumberFormat="1" applyFont="1" applyFill="1" applyBorder="1" applyAlignment="1" applyProtection="1">
      <alignment horizontal="right" indent="1"/>
      <protection/>
    </xf>
    <xf numFmtId="2" fontId="6" fillId="14" borderId="13" xfId="60" applyNumberFormat="1" applyFont="1" applyFill="1" applyBorder="1" applyAlignment="1" applyProtection="1">
      <alignment horizontal="center"/>
      <protection/>
    </xf>
    <xf numFmtId="1" fontId="14" fillId="0" borderId="0" xfId="64" applyNumberFormat="1" applyFont="1" applyAlignment="1">
      <alignment horizontal="center" vertical="center" wrapText="1"/>
      <protection/>
    </xf>
    <xf numFmtId="0" fontId="40" fillId="39" borderId="178" xfId="56" applyFont="1" applyFill="1" applyBorder="1" applyAlignment="1">
      <alignment horizontal="center"/>
      <protection/>
    </xf>
    <xf numFmtId="0" fontId="40" fillId="39" borderId="179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0" xfId="45" applyNumberFormat="1" applyFont="1" applyFill="1" applyBorder="1" applyAlignment="1" applyProtection="1">
      <alignment horizontal="center"/>
      <protection/>
    </xf>
    <xf numFmtId="37" fontId="138" fillId="37" borderId="181" xfId="45" applyNumberFormat="1" applyFont="1" applyFill="1" applyBorder="1" applyAlignment="1" applyProtection="1">
      <alignment horizont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4" xfId="60" applyFont="1" applyFill="1" applyBorder="1" applyAlignment="1" applyProtection="1">
      <alignment horizontal="center" vertic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2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4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2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4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49" fontId="12" fillId="35" borderId="177" xfId="63" applyNumberFormat="1" applyFont="1" applyFill="1" applyBorder="1" applyAlignment="1">
      <alignment horizontal="center" vertical="center" wrapText="1"/>
      <protection/>
    </xf>
    <xf numFmtId="49" fontId="12" fillId="35" borderId="182" xfId="63" applyNumberFormat="1" applyFont="1" applyFill="1" applyBorder="1" applyAlignment="1">
      <alignment horizontal="center" vertical="center" wrapText="1"/>
      <protection/>
    </xf>
    <xf numFmtId="49" fontId="12" fillId="35" borderId="183" xfId="63" applyNumberFormat="1" applyFont="1" applyFill="1" applyBorder="1" applyAlignment="1">
      <alignment horizontal="center" vertical="center" wrapText="1"/>
      <protection/>
    </xf>
    <xf numFmtId="1" fontId="5" fillId="35" borderId="184" xfId="63" applyNumberFormat="1" applyFont="1" applyFill="1" applyBorder="1" applyAlignment="1">
      <alignment horizontal="center" vertical="center" wrapText="1"/>
      <protection/>
    </xf>
    <xf numFmtId="1" fontId="5" fillId="35" borderId="185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86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87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37" fontId="27" fillId="40" borderId="177" xfId="45" applyNumberFormat="1" applyFont="1" applyFill="1" applyBorder="1" applyAlignment="1" applyProtection="1">
      <alignment horizontal="center"/>
      <protection/>
    </xf>
    <xf numFmtId="37" fontId="27" fillId="40" borderId="182" xfId="45" applyNumberFormat="1" applyFont="1" applyFill="1" applyBorder="1" applyAlignment="1" applyProtection="1">
      <alignment horizontal="center"/>
      <protection/>
    </xf>
    <xf numFmtId="37" fontId="27" fillId="40" borderId="174" xfId="45" applyNumberFormat="1" applyFont="1" applyFill="1" applyBorder="1" applyAlignment="1" applyProtection="1">
      <alignment horizontal="center"/>
      <protection/>
    </xf>
    <xf numFmtId="0" fontId="5" fillId="35" borderId="177" xfId="63" applyFont="1" applyFill="1" applyBorder="1" applyAlignment="1">
      <alignment horizontal="center"/>
      <protection/>
    </xf>
    <xf numFmtId="0" fontId="5" fillId="35" borderId="182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8" xfId="63" applyFont="1" applyFill="1" applyBorder="1" applyAlignment="1">
      <alignment horizontal="center"/>
      <protection/>
    </xf>
    <xf numFmtId="0" fontId="5" fillId="35" borderId="174" xfId="63" applyFont="1" applyFill="1" applyBorder="1" applyAlignment="1">
      <alignment horizontal="center"/>
      <protection/>
    </xf>
    <xf numFmtId="0" fontId="21" fillId="35" borderId="184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8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89" xfId="63" applyFont="1" applyFill="1" applyBorder="1" applyAlignment="1">
      <alignment horizontal="center" vertical="center"/>
      <protection/>
    </xf>
    <xf numFmtId="49" fontId="18" fillId="35" borderId="183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1" fontId="18" fillId="35" borderId="190" xfId="57" applyNumberFormat="1" applyFont="1" applyFill="1" applyBorder="1" applyAlignment="1">
      <alignment horizontal="center" vertical="center" wrapText="1"/>
      <protection/>
    </xf>
    <xf numFmtId="1" fontId="18" fillId="35" borderId="191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192" xfId="57" applyFont="1" applyFill="1" applyBorder="1" applyAlignment="1">
      <alignment horizontal="center"/>
      <protection/>
    </xf>
    <xf numFmtId="0" fontId="19" fillId="35" borderId="193" xfId="57" applyFont="1" applyFill="1" applyBorder="1" applyAlignment="1">
      <alignment horizontal="center"/>
      <protection/>
    </xf>
    <xf numFmtId="0" fontId="19" fillId="35" borderId="131" xfId="57" applyFont="1" applyFill="1" applyBorder="1" applyAlignment="1">
      <alignment horizontal="center"/>
      <protection/>
    </xf>
    <xf numFmtId="0" fontId="19" fillId="35" borderId="194" xfId="57" applyFont="1" applyFill="1" applyBorder="1" applyAlignment="1">
      <alignment horizontal="center"/>
      <protection/>
    </xf>
    <xf numFmtId="49" fontId="18" fillId="35" borderId="195" xfId="57" applyNumberFormat="1" applyFont="1" applyFill="1" applyBorder="1" applyAlignment="1">
      <alignment horizontal="center" vertical="center" wrapText="1"/>
      <protection/>
    </xf>
    <xf numFmtId="0" fontId="31" fillId="0" borderId="170" xfId="57" applyFont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196" xfId="57" applyNumberFormat="1" applyFont="1" applyFill="1" applyBorder="1" applyAlignment="1">
      <alignment horizontal="center" vertical="center" wrapText="1"/>
      <protection/>
    </xf>
    <xf numFmtId="37" fontId="34" fillId="40" borderId="177" xfId="46" applyNumberFormat="1" applyFont="1" applyFill="1" applyBorder="1" applyAlignment="1">
      <alignment horizontal="center"/>
    </xf>
    <xf numFmtId="37" fontId="34" fillId="40" borderId="174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4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197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8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49" fontId="13" fillId="35" borderId="199" xfId="57" applyNumberFormat="1" applyFont="1" applyFill="1" applyBorder="1" applyAlignment="1">
      <alignment horizontal="center" vertical="center" wrapText="1"/>
      <protection/>
    </xf>
    <xf numFmtId="49" fontId="13" fillId="35" borderId="200" xfId="57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1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49" fontId="13" fillId="35" borderId="203" xfId="57" applyNumberFormat="1" applyFont="1" applyFill="1" applyBorder="1" applyAlignment="1">
      <alignment horizontal="center" vertical="center" wrapText="1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1" fontId="13" fillId="35" borderId="184" xfId="63" applyNumberFormat="1" applyFont="1" applyFill="1" applyBorder="1" applyAlignment="1">
      <alignment horizontal="center" vertical="center" wrapText="1"/>
      <protection/>
    </xf>
    <xf numFmtId="1" fontId="13" fillId="35" borderId="185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7" xfId="63" applyFont="1" applyFill="1" applyBorder="1" applyAlignment="1">
      <alignment horizontal="center"/>
      <protection/>
    </xf>
    <xf numFmtId="0" fontId="12" fillId="35" borderId="182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8" xfId="63" applyFont="1" applyFill="1" applyBorder="1" applyAlignment="1">
      <alignment horizontal="center"/>
      <protection/>
    </xf>
    <xf numFmtId="0" fontId="12" fillId="35" borderId="174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4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49" fontId="13" fillId="35" borderId="177" xfId="63" applyNumberFormat="1" applyFont="1" applyFill="1" applyBorder="1" applyAlignment="1">
      <alignment horizontal="center" vertical="center" wrapText="1"/>
      <protection/>
    </xf>
    <xf numFmtId="49" fontId="13" fillId="35" borderId="182" xfId="63" applyNumberFormat="1" applyFont="1" applyFill="1" applyBorder="1" applyAlignment="1">
      <alignment horizontal="center" vertical="center" wrapText="1"/>
      <protection/>
    </xf>
    <xf numFmtId="49" fontId="13" fillId="35" borderId="183" xfId="63" applyNumberFormat="1" applyFont="1" applyFill="1" applyBorder="1" applyAlignment="1">
      <alignment horizontal="center" vertical="center" wrapText="1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7" xfId="45" applyNumberFormat="1" applyFont="1" applyFill="1" applyBorder="1" applyAlignment="1" applyProtection="1">
      <alignment horizontal="center"/>
      <protection/>
    </xf>
    <xf numFmtId="37" fontId="37" fillId="40" borderId="182" xfId="45" applyNumberFormat="1" applyFont="1" applyFill="1" applyBorder="1" applyAlignment="1" applyProtection="1">
      <alignment horizontal="center"/>
      <protection/>
    </xf>
    <xf numFmtId="37" fontId="37" fillId="40" borderId="174" xfId="45" applyNumberFormat="1" applyFont="1" applyFill="1" applyBorder="1" applyAlignment="1" applyProtection="1">
      <alignment horizontal="center"/>
      <protection/>
    </xf>
    <xf numFmtId="0" fontId="13" fillId="35" borderId="177" xfId="63" applyFont="1" applyFill="1" applyBorder="1" applyAlignment="1">
      <alignment horizontal="center" vertical="center"/>
      <protection/>
    </xf>
    <xf numFmtId="0" fontId="13" fillId="35" borderId="182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8" xfId="63" applyFont="1" applyFill="1" applyBorder="1" applyAlignment="1">
      <alignment horizontal="center" vertical="center"/>
      <protection/>
    </xf>
    <xf numFmtId="0" fontId="13" fillId="35" borderId="174" xfId="63" applyFont="1" applyFill="1" applyBorder="1" applyAlignment="1">
      <alignment horizontal="center" vertical="center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5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6" xfId="57" applyNumberFormat="1" applyFont="1" applyFill="1" applyBorder="1" applyAlignment="1">
      <alignment horizontal="center" vertical="center" wrapText="1"/>
      <protection/>
    </xf>
    <xf numFmtId="0" fontId="6" fillId="35" borderId="205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192" xfId="57" applyFont="1" applyFill="1" applyBorder="1" applyAlignment="1">
      <alignment horizontal="center"/>
      <protection/>
    </xf>
    <xf numFmtId="0" fontId="13" fillId="35" borderId="193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131" xfId="57" applyFont="1" applyFill="1" applyBorder="1" applyAlignment="1">
      <alignment horizontal="center"/>
      <protection/>
    </xf>
    <xf numFmtId="49" fontId="18" fillId="35" borderId="206" xfId="57" applyNumberFormat="1" applyFont="1" applyFill="1" applyBorder="1" applyAlignment="1">
      <alignment horizontal="center" vertical="center" wrapText="1"/>
      <protection/>
    </xf>
    <xf numFmtId="0" fontId="31" fillId="0" borderId="207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4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6" xfId="57" applyFont="1" applyFill="1" applyBorder="1" applyAlignment="1">
      <alignment horizontal="center" vertical="center" wrapText="1"/>
      <protection/>
    </xf>
    <xf numFmtId="49" fontId="13" fillId="35" borderId="208" xfId="57" applyNumberFormat="1" applyFont="1" applyFill="1" applyBorder="1" applyAlignment="1">
      <alignment horizontal="center" vertical="center" wrapText="1"/>
      <protection/>
    </xf>
    <xf numFmtId="49" fontId="13" fillId="35" borderId="158" xfId="57" applyNumberFormat="1" applyFont="1" applyFill="1" applyBorder="1" applyAlignment="1">
      <alignment horizontal="center" vertical="center" wrapText="1"/>
      <protection/>
    </xf>
    <xf numFmtId="49" fontId="13" fillId="35" borderId="209" xfId="57" applyNumberFormat="1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9" fillId="35" borderId="197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198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0" xfId="57" applyNumberFormat="1" applyFont="1" applyFill="1" applyBorder="1" applyAlignment="1">
      <alignment horizontal="center" vertical="center" wrapText="1"/>
      <protection/>
    </xf>
    <xf numFmtId="1" fontId="18" fillId="35" borderId="197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8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3" fillId="35" borderId="211" xfId="57" applyNumberFormat="1" applyFont="1" applyFill="1" applyBorder="1" applyAlignment="1">
      <alignment horizontal="center" vertical="center" wrapText="1"/>
      <protection/>
    </xf>
    <xf numFmtId="49" fontId="13" fillId="35" borderId="27" xfId="57" applyNumberFormat="1" applyFont="1" applyFill="1" applyBorder="1" applyAlignment="1">
      <alignment horizontal="center" vertical="center" wrapText="1"/>
      <protection/>
    </xf>
    <xf numFmtId="37" fontId="47" fillId="40" borderId="177" xfId="46" applyNumberFormat="1" applyFont="1" applyFill="1" applyBorder="1" applyAlignment="1">
      <alignment horizontal="center"/>
    </xf>
    <xf numFmtId="37" fontId="47" fillId="40" borderId="174" xfId="46" applyNumberFormat="1" applyFont="1" applyFill="1" applyBorder="1" applyAlignment="1">
      <alignment horizontal="center"/>
    </xf>
    <xf numFmtId="49" fontId="18" fillId="35" borderId="170" xfId="57" applyNumberFormat="1" applyFont="1" applyFill="1" applyBorder="1" applyAlignment="1">
      <alignment horizontal="center" vertical="center" wrapText="1"/>
      <protection/>
    </xf>
    <xf numFmtId="49" fontId="13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213" xfId="57" applyNumberFormat="1" applyFont="1" applyFill="1" applyBorder="1" applyAlignment="1">
      <alignment horizontal="center" vertical="center" wrapText="1"/>
      <protection/>
    </xf>
    <xf numFmtId="1" fontId="18" fillId="35" borderId="214" xfId="57" applyNumberFormat="1" applyFont="1" applyFill="1" applyBorder="1" applyAlignment="1">
      <alignment horizontal="center" vertical="center" wrapText="1"/>
      <protection/>
    </xf>
    <xf numFmtId="49" fontId="18" fillId="35" borderId="215" xfId="57" applyNumberFormat="1" applyFont="1" applyFill="1" applyBorder="1" applyAlignment="1">
      <alignment horizontal="center" vertical="center" wrapText="1"/>
      <protection/>
    </xf>
    <xf numFmtId="49" fontId="18" fillId="35" borderId="182" xfId="57" applyNumberFormat="1" applyFont="1" applyFill="1" applyBorder="1" applyAlignment="1">
      <alignment horizontal="center" vertical="center" wrapText="1"/>
      <protection/>
    </xf>
    <xf numFmtId="49" fontId="18" fillId="35" borderId="174" xfId="57" applyNumberFormat="1" applyFont="1" applyFill="1" applyBorder="1" applyAlignment="1">
      <alignment horizontal="center" vertical="center" wrapText="1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147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7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8" xfId="57" applyFont="1" applyFill="1" applyBorder="1" applyAlignment="1">
      <alignment horizontal="center"/>
      <protection/>
    </xf>
    <xf numFmtId="0" fontId="19" fillId="35" borderId="219" xfId="57" applyFont="1" applyFill="1" applyBorder="1" applyAlignment="1">
      <alignment horizontal="center"/>
      <protection/>
    </xf>
    <xf numFmtId="49" fontId="18" fillId="35" borderId="177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85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3648075</xdr:colOff>
      <xdr:row>1</xdr:row>
      <xdr:rowOff>66675</xdr:rowOff>
    </xdr:from>
    <xdr:to>
      <xdr:col>2</xdr:col>
      <xdr:colOff>4467225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</xdr:row>
      <xdr:rowOff>85725</xdr:rowOff>
    </xdr:from>
    <xdr:to>
      <xdr:col>7</xdr:col>
      <xdr:colOff>523875</xdr:colOff>
      <xdr:row>14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14300"/>
          <a:ext cx="28098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95250</xdr:rowOff>
    </xdr:from>
    <xdr:to>
      <xdr:col>17</xdr:col>
      <xdr:colOff>438150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66700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3.421875" style="340" customWidth="1"/>
    <col min="2" max="2" width="14.421875" style="340" customWidth="1"/>
    <col min="3" max="3" width="70.140625" style="340" customWidth="1"/>
    <col min="4" max="4" width="2.140625" style="340" customWidth="1"/>
    <col min="5" max="16384" width="11.421875" style="340" customWidth="1"/>
  </cols>
  <sheetData>
    <row r="1" ht="2.25" customHeight="1" thickBot="1">
      <c r="B1" s="339"/>
    </row>
    <row r="2" spans="2:3" ht="11.25" customHeight="1" thickTop="1">
      <c r="B2" s="341"/>
      <c r="C2" s="342"/>
    </row>
    <row r="3" spans="2:3" ht="21.75" customHeight="1">
      <c r="B3" s="343" t="s">
        <v>74</v>
      </c>
      <c r="C3" s="344"/>
    </row>
    <row r="4" spans="2:3" ht="18" customHeight="1">
      <c r="B4" s="345" t="s">
        <v>75</v>
      </c>
      <c r="C4" s="344"/>
    </row>
    <row r="5" spans="2:3" ht="18" customHeight="1">
      <c r="B5" s="346" t="s">
        <v>76</v>
      </c>
      <c r="C5" s="344"/>
    </row>
    <row r="6" spans="2:3" ht="9" customHeight="1">
      <c r="B6" s="347"/>
      <c r="C6" s="344"/>
    </row>
    <row r="7" spans="2:3" ht="3" customHeight="1">
      <c r="B7" s="348"/>
      <c r="C7" s="349"/>
    </row>
    <row r="8" spans="2:5" ht="24">
      <c r="B8" s="505" t="s">
        <v>453</v>
      </c>
      <c r="C8" s="506"/>
      <c r="E8" s="350"/>
    </row>
    <row r="9" spans="2:5" ht="23.25">
      <c r="B9" s="507" t="s">
        <v>38</v>
      </c>
      <c r="C9" s="508"/>
      <c r="E9" s="350"/>
    </row>
    <row r="10" spans="2:3" ht="15" customHeight="1">
      <c r="B10" s="509" t="s">
        <v>77</v>
      </c>
      <c r="C10" s="510"/>
    </row>
    <row r="11" spans="2:3" ht="4.5" customHeight="1" thickBot="1">
      <c r="B11" s="351"/>
      <c r="C11" s="352"/>
    </row>
    <row r="12" spans="2:3" ht="19.5" customHeight="1" thickBot="1" thickTop="1">
      <c r="B12" s="382" t="s">
        <v>78</v>
      </c>
      <c r="C12" s="383" t="s">
        <v>136</v>
      </c>
    </row>
    <row r="13" spans="2:3" ht="19.5" customHeight="1" thickTop="1">
      <c r="B13" s="353" t="s">
        <v>79</v>
      </c>
      <c r="C13" s="354" t="s">
        <v>80</v>
      </c>
    </row>
    <row r="14" spans="2:3" ht="19.5" customHeight="1">
      <c r="B14" s="355" t="s">
        <v>81</v>
      </c>
      <c r="C14" s="356" t="s">
        <v>82</v>
      </c>
    </row>
    <row r="15" spans="2:3" ht="19.5" customHeight="1">
      <c r="B15" s="357" t="s">
        <v>83</v>
      </c>
      <c r="C15" s="358" t="s">
        <v>84</v>
      </c>
    </row>
    <row r="16" spans="2:3" ht="19.5" customHeight="1">
      <c r="B16" s="355" t="s">
        <v>85</v>
      </c>
      <c r="C16" s="356" t="s">
        <v>86</v>
      </c>
    </row>
    <row r="17" spans="2:3" ht="19.5" customHeight="1">
      <c r="B17" s="357" t="s">
        <v>87</v>
      </c>
      <c r="C17" s="358" t="s">
        <v>88</v>
      </c>
    </row>
    <row r="18" spans="2:3" ht="19.5" customHeight="1">
      <c r="B18" s="355" t="s">
        <v>89</v>
      </c>
      <c r="C18" s="356" t="s">
        <v>90</v>
      </c>
    </row>
    <row r="19" spans="2:3" ht="19.5" customHeight="1">
      <c r="B19" s="357" t="s">
        <v>91</v>
      </c>
      <c r="C19" s="358" t="s">
        <v>92</v>
      </c>
    </row>
    <row r="20" spans="2:3" ht="19.5" customHeight="1">
      <c r="B20" s="355" t="s">
        <v>93</v>
      </c>
      <c r="C20" s="356" t="s">
        <v>94</v>
      </c>
    </row>
    <row r="21" spans="2:3" ht="19.5" customHeight="1">
      <c r="B21" s="357" t="s">
        <v>95</v>
      </c>
      <c r="C21" s="358" t="s">
        <v>96</v>
      </c>
    </row>
    <row r="22" spans="2:3" ht="19.5" customHeight="1">
      <c r="B22" s="355" t="s">
        <v>97</v>
      </c>
      <c r="C22" s="356" t="s">
        <v>98</v>
      </c>
    </row>
    <row r="23" spans="2:3" ht="19.5" customHeight="1">
      <c r="B23" s="357" t="s">
        <v>99</v>
      </c>
      <c r="C23" s="358" t="s">
        <v>100</v>
      </c>
    </row>
    <row r="24" spans="2:3" ht="19.5" customHeight="1">
      <c r="B24" s="355" t="s">
        <v>101</v>
      </c>
      <c r="C24" s="356" t="s">
        <v>102</v>
      </c>
    </row>
    <row r="25" spans="2:3" ht="19.5" customHeight="1">
      <c r="B25" s="357" t="s">
        <v>103</v>
      </c>
      <c r="C25" s="359" t="s">
        <v>104</v>
      </c>
    </row>
    <row r="26" spans="2:3" ht="19.5" customHeight="1">
      <c r="B26" s="355" t="s">
        <v>105</v>
      </c>
      <c r="C26" s="384" t="s">
        <v>106</v>
      </c>
    </row>
    <row r="27" spans="2:4" ht="19.5" customHeight="1">
      <c r="B27" s="357" t="s">
        <v>116</v>
      </c>
      <c r="C27" s="358" t="s">
        <v>128</v>
      </c>
      <c r="D27" s="393"/>
    </row>
    <row r="28" spans="2:4" ht="19.5" customHeight="1">
      <c r="B28" s="479" t="s">
        <v>117</v>
      </c>
      <c r="C28" s="371" t="s">
        <v>129</v>
      </c>
      <c r="D28" s="393"/>
    </row>
    <row r="29" spans="2:4" ht="19.5" customHeight="1">
      <c r="B29" s="357" t="s">
        <v>118</v>
      </c>
      <c r="C29" s="359" t="s">
        <v>130</v>
      </c>
      <c r="D29" s="393"/>
    </row>
    <row r="30" spans="2:4" ht="19.5" customHeight="1" thickBot="1">
      <c r="B30" s="480" t="s">
        <v>119</v>
      </c>
      <c r="C30" s="372" t="s">
        <v>131</v>
      </c>
      <c r="D30" s="393"/>
    </row>
    <row r="31" ht="13.5" thickTop="1"/>
    <row r="32" spans="1:3" ht="14.25">
      <c r="A32" s="385"/>
      <c r="B32" s="386" t="s">
        <v>137</v>
      </c>
      <c r="C32" s="385"/>
    </row>
    <row r="33" spans="1:3" ht="12.75">
      <c r="A33" s="385"/>
      <c r="B33" s="385" t="s">
        <v>142</v>
      </c>
      <c r="C33" s="385"/>
    </row>
    <row r="34" spans="1:3" ht="12.75">
      <c r="A34" s="385"/>
      <c r="B34" s="385"/>
      <c r="C34" s="385"/>
    </row>
    <row r="35" spans="1:3" ht="14.25">
      <c r="A35" s="385"/>
      <c r="B35" s="386" t="s">
        <v>138</v>
      </c>
      <c r="C35" s="385"/>
    </row>
    <row r="36" spans="1:3" ht="12.75">
      <c r="A36" s="385"/>
      <c r="B36" s="385" t="s">
        <v>139</v>
      </c>
      <c r="C36" s="385"/>
    </row>
    <row r="37" spans="1:3" ht="12.75">
      <c r="A37" s="385"/>
      <c r="B37" s="385"/>
      <c r="C37" s="385"/>
    </row>
    <row r="38" spans="1:3" ht="14.25">
      <c r="A38" s="385"/>
      <c r="B38" s="386" t="s">
        <v>140</v>
      </c>
      <c r="C38" s="385"/>
    </row>
    <row r="39" spans="1:3" ht="12.75">
      <c r="A39" s="385"/>
      <c r="B39" s="385" t="s">
        <v>141</v>
      </c>
      <c r="C39" s="385"/>
    </row>
    <row r="40" spans="1:3" ht="12.75">
      <c r="A40" s="385"/>
      <c r="B40" s="385"/>
      <c r="C40" s="385"/>
    </row>
    <row r="41" spans="1:3" ht="15">
      <c r="A41" s="385"/>
      <c r="B41" s="387" t="s">
        <v>107</v>
      </c>
      <c r="C41" s="385"/>
    </row>
    <row r="42" spans="1:3" ht="14.25">
      <c r="A42" s="385"/>
      <c r="B42" s="386" t="s">
        <v>143</v>
      </c>
      <c r="C42" s="385"/>
    </row>
    <row r="43" spans="1:3" ht="13.5">
      <c r="A43" s="385"/>
      <c r="B43" s="388" t="s">
        <v>108</v>
      </c>
      <c r="C43" s="385"/>
    </row>
    <row r="44" spans="1:3" ht="12.75">
      <c r="A44" s="385"/>
      <c r="B44" s="389" t="s">
        <v>109</v>
      </c>
      <c r="C44" s="385"/>
    </row>
    <row r="45" spans="1:3" ht="12.75">
      <c r="A45" s="385"/>
      <c r="B45" s="385"/>
      <c r="C45" s="385"/>
    </row>
    <row r="46" spans="1:3" ht="12.75">
      <c r="A46" s="385"/>
      <c r="B46" s="385"/>
      <c r="C46" s="385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8"/>
  <sheetViews>
    <sheetView showGridLines="0" zoomScale="88" zoomScaleNormal="88" zoomScalePageLayoutView="0" workbookViewId="0" topLeftCell="A1">
      <selection activeCell="A36" sqref="A36:Q46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8.28125" style="186" bestFit="1" customWidth="1"/>
    <col min="5" max="5" width="9.28125" style="186" customWidth="1"/>
    <col min="6" max="6" width="9.7109375" style="186" customWidth="1"/>
    <col min="7" max="7" width="11.7109375" style="186" customWidth="1"/>
    <col min="8" max="8" width="8.28125" style="186" bestFit="1" customWidth="1"/>
    <col min="9" max="9" width="9.00390625" style="186" customWidth="1"/>
    <col min="10" max="10" width="10.421875" style="186" customWidth="1"/>
    <col min="11" max="11" width="12.00390625" style="186" customWidth="1"/>
    <col min="12" max="12" width="9.421875" style="186" bestFit="1" customWidth="1"/>
    <col min="13" max="13" width="9.00390625" style="186" customWidth="1"/>
    <col min="14" max="14" width="9.7109375" style="186" customWidth="1"/>
    <col min="15" max="15" width="11.57421875" style="186" customWidth="1"/>
    <col min="16" max="16" width="9.42187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24" t="s">
        <v>28</v>
      </c>
      <c r="O1" s="625"/>
      <c r="P1" s="625"/>
      <c r="Q1" s="626"/>
    </row>
    <row r="2" ht="3.75" customHeight="1" thickBot="1"/>
    <row r="3" spans="1:17" ht="24" customHeight="1" thickTop="1">
      <c r="A3" s="615" t="s">
        <v>54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1:17" ht="23.25" customHeight="1" thickBot="1">
      <c r="A4" s="607" t="s">
        <v>38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9"/>
    </row>
    <row r="5" spans="1:17" s="211" customFormat="1" ht="20.25" customHeight="1" thickBot="1">
      <c r="A5" s="621" t="s">
        <v>146</v>
      </c>
      <c r="B5" s="627" t="s">
        <v>36</v>
      </c>
      <c r="C5" s="628"/>
      <c r="D5" s="628"/>
      <c r="E5" s="628"/>
      <c r="F5" s="629"/>
      <c r="G5" s="629"/>
      <c r="H5" s="629"/>
      <c r="I5" s="630"/>
      <c r="J5" s="628" t="s">
        <v>35</v>
      </c>
      <c r="K5" s="628"/>
      <c r="L5" s="628"/>
      <c r="M5" s="628"/>
      <c r="N5" s="628"/>
      <c r="O5" s="628"/>
      <c r="P5" s="628"/>
      <c r="Q5" s="631"/>
    </row>
    <row r="6" spans="1:17" s="391" customFormat="1" ht="28.5" customHeight="1" thickBot="1">
      <c r="A6" s="622"/>
      <c r="B6" s="618" t="s">
        <v>459</v>
      </c>
      <c r="C6" s="619"/>
      <c r="D6" s="620"/>
      <c r="E6" s="550" t="s">
        <v>34</v>
      </c>
      <c r="F6" s="618" t="s">
        <v>460</v>
      </c>
      <c r="G6" s="619"/>
      <c r="H6" s="620"/>
      <c r="I6" s="552" t="s">
        <v>33</v>
      </c>
      <c r="J6" s="618" t="s">
        <v>461</v>
      </c>
      <c r="K6" s="619"/>
      <c r="L6" s="620"/>
      <c r="M6" s="550" t="s">
        <v>34</v>
      </c>
      <c r="N6" s="618" t="s">
        <v>462</v>
      </c>
      <c r="O6" s="619"/>
      <c r="P6" s="620"/>
      <c r="Q6" s="550" t="s">
        <v>33</v>
      </c>
    </row>
    <row r="7" spans="1:17" s="210" customFormat="1" ht="22.5" customHeight="1" thickBot="1">
      <c r="A7" s="623"/>
      <c r="B7" s="119" t="s">
        <v>22</v>
      </c>
      <c r="C7" s="116" t="s">
        <v>21</v>
      </c>
      <c r="D7" s="116" t="s">
        <v>17</v>
      </c>
      <c r="E7" s="551"/>
      <c r="F7" s="119" t="s">
        <v>22</v>
      </c>
      <c r="G7" s="117" t="s">
        <v>21</v>
      </c>
      <c r="H7" s="116" t="s">
        <v>17</v>
      </c>
      <c r="I7" s="553"/>
      <c r="J7" s="119" t="s">
        <v>22</v>
      </c>
      <c r="K7" s="116" t="s">
        <v>21</v>
      </c>
      <c r="L7" s="117" t="s">
        <v>17</v>
      </c>
      <c r="M7" s="551"/>
      <c r="N7" s="118" t="s">
        <v>22</v>
      </c>
      <c r="O7" s="117" t="s">
        <v>21</v>
      </c>
      <c r="P7" s="116" t="s">
        <v>17</v>
      </c>
      <c r="Q7" s="551"/>
    </row>
    <row r="8" spans="1:17" s="212" customFormat="1" ht="18" customHeight="1" thickBot="1">
      <c r="A8" s="219" t="s">
        <v>51</v>
      </c>
      <c r="B8" s="218">
        <f>SUM(B9:B46)</f>
        <v>11143.579000000002</v>
      </c>
      <c r="C8" s="214">
        <f>SUM(C9:C46)</f>
        <v>1192.420999999998</v>
      </c>
      <c r="D8" s="214">
        <f aca="true" t="shared" si="0" ref="D8:D14">C8+B8</f>
        <v>12336</v>
      </c>
      <c r="E8" s="215">
        <f aca="true" t="shared" si="1" ref="E8:E14">D8/$D$8</f>
        <v>1</v>
      </c>
      <c r="F8" s="214">
        <f>SUM(F9:F46)</f>
        <v>10551.246000000001</v>
      </c>
      <c r="G8" s="214">
        <f>SUM(G9:G46)</f>
        <v>1413.9349999999995</v>
      </c>
      <c r="H8" s="214">
        <f aca="true" t="shared" si="2" ref="H8:H14">G8+F8</f>
        <v>11965.181</v>
      </c>
      <c r="I8" s="217">
        <f aca="true" t="shared" si="3" ref="I8:I14">(D8/H8-1)</f>
        <v>0.03099150777577031</v>
      </c>
      <c r="J8" s="216">
        <f>SUM(J9:J46)</f>
        <v>51663.05700000003</v>
      </c>
      <c r="K8" s="214">
        <f>SUM(K9:K46)</f>
        <v>6177.515000000071</v>
      </c>
      <c r="L8" s="214">
        <f aca="true" t="shared" si="4" ref="L8:L14">K8+J8</f>
        <v>57840.5720000001</v>
      </c>
      <c r="M8" s="215">
        <f aca="true" t="shared" si="5" ref="M8:M14">(L8/$L$8)</f>
        <v>1</v>
      </c>
      <c r="N8" s="214">
        <f>SUM(N9:N46)</f>
        <v>48220.881</v>
      </c>
      <c r="O8" s="214">
        <f>SUM(O9:O46)</f>
        <v>4748.621000000001</v>
      </c>
      <c r="P8" s="214">
        <f aca="true" t="shared" si="6" ref="P8:P14">O8+N8</f>
        <v>52969.502</v>
      </c>
      <c r="Q8" s="213">
        <f aca="true" t="shared" si="7" ref="Q8:Q14">(L8/P8-1)</f>
        <v>0.09195989798054183</v>
      </c>
    </row>
    <row r="9" spans="1:17" s="187" customFormat="1" ht="18" customHeight="1" thickTop="1">
      <c r="A9" s="201" t="s">
        <v>201</v>
      </c>
      <c r="B9" s="200">
        <v>1864.0110000000002</v>
      </c>
      <c r="C9" s="196">
        <v>0.717</v>
      </c>
      <c r="D9" s="196">
        <f t="shared" si="0"/>
        <v>1864.7280000000003</v>
      </c>
      <c r="E9" s="199">
        <f t="shared" si="1"/>
        <v>0.15116147859922183</v>
      </c>
      <c r="F9" s="197">
        <v>1600.6820000000002</v>
      </c>
      <c r="G9" s="196">
        <v>27.985</v>
      </c>
      <c r="H9" s="196">
        <f t="shared" si="2"/>
        <v>1628.6670000000001</v>
      </c>
      <c r="I9" s="198">
        <f t="shared" si="3"/>
        <v>0.1449412310803866</v>
      </c>
      <c r="J9" s="197">
        <v>8540.125000000002</v>
      </c>
      <c r="K9" s="196">
        <v>316.12999999999994</v>
      </c>
      <c r="L9" s="196">
        <f t="shared" si="4"/>
        <v>8856.255000000001</v>
      </c>
      <c r="M9" s="198">
        <f t="shared" si="5"/>
        <v>0.15311492770161375</v>
      </c>
      <c r="N9" s="197">
        <v>7372.431</v>
      </c>
      <c r="O9" s="196">
        <v>39.803</v>
      </c>
      <c r="P9" s="196">
        <f t="shared" si="6"/>
        <v>7412.2339999999995</v>
      </c>
      <c r="Q9" s="195">
        <f t="shared" si="7"/>
        <v>0.19481589491103524</v>
      </c>
    </row>
    <row r="10" spans="1:17" s="187" customFormat="1" ht="18" customHeight="1">
      <c r="A10" s="201" t="s">
        <v>202</v>
      </c>
      <c r="B10" s="200">
        <v>1572.839</v>
      </c>
      <c r="C10" s="196">
        <v>8.328</v>
      </c>
      <c r="D10" s="196">
        <f t="shared" si="0"/>
        <v>1581.167</v>
      </c>
      <c r="E10" s="199">
        <f t="shared" si="1"/>
        <v>0.12817501621271077</v>
      </c>
      <c r="F10" s="197">
        <v>1622.0669999999998</v>
      </c>
      <c r="G10" s="196">
        <v>1.1419999999999997</v>
      </c>
      <c r="H10" s="196">
        <f t="shared" si="2"/>
        <v>1623.2089999999998</v>
      </c>
      <c r="I10" s="198">
        <f t="shared" si="3"/>
        <v>-0.025900546386817713</v>
      </c>
      <c r="J10" s="197">
        <v>8240.878</v>
      </c>
      <c r="K10" s="196">
        <v>40.799</v>
      </c>
      <c r="L10" s="196">
        <f t="shared" si="4"/>
        <v>8281.677000000001</v>
      </c>
      <c r="M10" s="198">
        <f t="shared" si="5"/>
        <v>0.1431811047788391</v>
      </c>
      <c r="N10" s="197">
        <v>7002.211</v>
      </c>
      <c r="O10" s="196">
        <v>9.728</v>
      </c>
      <c r="P10" s="196">
        <f t="shared" si="6"/>
        <v>7011.939</v>
      </c>
      <c r="Q10" s="195">
        <f t="shared" si="7"/>
        <v>0.18108229407015686</v>
      </c>
    </row>
    <row r="11" spans="1:17" s="187" customFormat="1" ht="18" customHeight="1">
      <c r="A11" s="201" t="s">
        <v>204</v>
      </c>
      <c r="B11" s="200">
        <v>1504.1490000000001</v>
      </c>
      <c r="C11" s="196">
        <v>11.011999999999999</v>
      </c>
      <c r="D11" s="196">
        <f t="shared" si="0"/>
        <v>1515.161</v>
      </c>
      <c r="E11" s="199">
        <f t="shared" si="1"/>
        <v>0.12282433527885862</v>
      </c>
      <c r="F11" s="197">
        <v>1500.6599999999999</v>
      </c>
      <c r="G11" s="196">
        <v>8.262</v>
      </c>
      <c r="H11" s="196">
        <f t="shared" si="2"/>
        <v>1508.9219999999998</v>
      </c>
      <c r="I11" s="198">
        <f t="shared" si="3"/>
        <v>0.004134739900405915</v>
      </c>
      <c r="J11" s="197">
        <v>6990.953000000001</v>
      </c>
      <c r="K11" s="196">
        <v>34.27599999999999</v>
      </c>
      <c r="L11" s="196">
        <f t="shared" si="4"/>
        <v>7025.229000000001</v>
      </c>
      <c r="M11" s="198">
        <f t="shared" si="5"/>
        <v>0.12145849802453525</v>
      </c>
      <c r="N11" s="197">
        <v>7012.981</v>
      </c>
      <c r="O11" s="196">
        <v>88.693</v>
      </c>
      <c r="P11" s="196">
        <f t="shared" si="6"/>
        <v>7101.674</v>
      </c>
      <c r="Q11" s="195">
        <f t="shared" si="7"/>
        <v>-0.010764363444449643</v>
      </c>
    </row>
    <row r="12" spans="1:17" s="187" customFormat="1" ht="18" customHeight="1">
      <c r="A12" s="201" t="s">
        <v>226</v>
      </c>
      <c r="B12" s="200">
        <v>1264.191</v>
      </c>
      <c r="C12" s="196">
        <v>1.08</v>
      </c>
      <c r="D12" s="196">
        <f t="shared" si="0"/>
        <v>1265.271</v>
      </c>
      <c r="E12" s="199">
        <f t="shared" si="1"/>
        <v>0.10256736381322956</v>
      </c>
      <c r="F12" s="197">
        <v>872.848</v>
      </c>
      <c r="G12" s="196"/>
      <c r="H12" s="196">
        <f t="shared" si="2"/>
        <v>872.848</v>
      </c>
      <c r="I12" s="198">
        <f t="shared" si="3"/>
        <v>0.44958916099939517</v>
      </c>
      <c r="J12" s="197">
        <v>5127.441999999999</v>
      </c>
      <c r="K12" s="196">
        <v>14.080000000000002</v>
      </c>
      <c r="L12" s="196">
        <f t="shared" si="4"/>
        <v>5141.521999999999</v>
      </c>
      <c r="M12" s="198">
        <f t="shared" si="5"/>
        <v>0.08889127168382757</v>
      </c>
      <c r="N12" s="197">
        <v>5333.493</v>
      </c>
      <c r="O12" s="196"/>
      <c r="P12" s="196">
        <f t="shared" si="6"/>
        <v>5333.493</v>
      </c>
      <c r="Q12" s="195">
        <f t="shared" si="7"/>
        <v>-0.03599348494504473</v>
      </c>
    </row>
    <row r="13" spans="1:17" s="187" customFormat="1" ht="18" customHeight="1">
      <c r="A13" s="201" t="s">
        <v>209</v>
      </c>
      <c r="B13" s="200">
        <v>587.296</v>
      </c>
      <c r="C13" s="196">
        <v>53.112</v>
      </c>
      <c r="D13" s="196">
        <f t="shared" si="0"/>
        <v>640.408</v>
      </c>
      <c r="E13" s="199">
        <f t="shared" si="1"/>
        <v>0.051913748378728926</v>
      </c>
      <c r="F13" s="197">
        <v>414.949</v>
      </c>
      <c r="G13" s="196">
        <v>36.342999999999996</v>
      </c>
      <c r="H13" s="196">
        <f t="shared" si="2"/>
        <v>451.29200000000003</v>
      </c>
      <c r="I13" s="198">
        <f t="shared" si="3"/>
        <v>0.4190546253866676</v>
      </c>
      <c r="J13" s="197">
        <v>2653.142</v>
      </c>
      <c r="K13" s="196">
        <v>230.13899999999998</v>
      </c>
      <c r="L13" s="196">
        <f t="shared" si="4"/>
        <v>2883.281</v>
      </c>
      <c r="M13" s="198">
        <f t="shared" si="5"/>
        <v>0.049848763597980926</v>
      </c>
      <c r="N13" s="197">
        <v>2022.0309999999995</v>
      </c>
      <c r="O13" s="196">
        <v>193.805</v>
      </c>
      <c r="P13" s="196">
        <f t="shared" si="6"/>
        <v>2215.8359999999993</v>
      </c>
      <c r="Q13" s="195">
        <f t="shared" si="7"/>
        <v>0.30121588420803747</v>
      </c>
    </row>
    <row r="14" spans="1:17" s="187" customFormat="1" ht="18" customHeight="1">
      <c r="A14" s="201" t="s">
        <v>203</v>
      </c>
      <c r="B14" s="200">
        <v>535.534</v>
      </c>
      <c r="C14" s="196">
        <v>0.585</v>
      </c>
      <c r="D14" s="196">
        <f t="shared" si="0"/>
        <v>536.119</v>
      </c>
      <c r="E14" s="199">
        <f t="shared" si="1"/>
        <v>0.04345971141374838</v>
      </c>
      <c r="F14" s="197">
        <v>550.7610000000001</v>
      </c>
      <c r="G14" s="196">
        <v>2.6430000000000002</v>
      </c>
      <c r="H14" s="196">
        <f t="shared" si="2"/>
        <v>553.4040000000001</v>
      </c>
      <c r="I14" s="198">
        <f t="shared" si="3"/>
        <v>-0.031233962891486278</v>
      </c>
      <c r="J14" s="197">
        <v>2918.0819999999994</v>
      </c>
      <c r="K14" s="196">
        <v>13.814999999999998</v>
      </c>
      <c r="L14" s="196">
        <f t="shared" si="4"/>
        <v>2931.8969999999995</v>
      </c>
      <c r="M14" s="198">
        <f t="shared" si="5"/>
        <v>0.05068928087363995</v>
      </c>
      <c r="N14" s="197">
        <v>2545.342</v>
      </c>
      <c r="O14" s="196">
        <v>10.724999999999994</v>
      </c>
      <c r="P14" s="196">
        <f t="shared" si="6"/>
        <v>2556.067</v>
      </c>
      <c r="Q14" s="195">
        <f t="shared" si="7"/>
        <v>0.14703448696767318</v>
      </c>
    </row>
    <row r="15" spans="1:17" s="187" customFormat="1" ht="18" customHeight="1">
      <c r="A15" s="201" t="s">
        <v>208</v>
      </c>
      <c r="B15" s="200">
        <v>337.96999999999997</v>
      </c>
      <c r="C15" s="196">
        <v>2.252</v>
      </c>
      <c r="D15" s="196">
        <f aca="true" t="shared" si="8" ref="D15:D21">C15+B15</f>
        <v>340.222</v>
      </c>
      <c r="E15" s="199">
        <f aca="true" t="shared" si="9" ref="E15:E21">D15/$D$8</f>
        <v>0.027579604409857326</v>
      </c>
      <c r="F15" s="197">
        <v>374.378</v>
      </c>
      <c r="G15" s="196">
        <v>9.772</v>
      </c>
      <c r="H15" s="196">
        <f aca="true" t="shared" si="10" ref="H15:H21">G15+F15</f>
        <v>384.15</v>
      </c>
      <c r="I15" s="198">
        <f aca="true" t="shared" si="11" ref="I15:I21">(D15/H15-1)</f>
        <v>-0.11435116490954056</v>
      </c>
      <c r="J15" s="197">
        <v>1395.2299999999998</v>
      </c>
      <c r="K15" s="196">
        <v>17.472999999999992</v>
      </c>
      <c r="L15" s="196">
        <f aca="true" t="shared" si="12" ref="L15:L21">K15+J15</f>
        <v>1412.7029999999997</v>
      </c>
      <c r="M15" s="198">
        <f aca="true" t="shared" si="13" ref="M15:M21">(L15/$L$8)</f>
        <v>0.024424084187825757</v>
      </c>
      <c r="N15" s="197">
        <v>1263.1369999999997</v>
      </c>
      <c r="O15" s="196">
        <v>12.772000000000002</v>
      </c>
      <c r="P15" s="196">
        <f aca="true" t="shared" si="14" ref="P15:P21">O15+N15</f>
        <v>1275.9089999999997</v>
      </c>
      <c r="Q15" s="195">
        <f aca="true" t="shared" si="15" ref="Q15:Q21">(L15/P15-1)</f>
        <v>0.10721297522001971</v>
      </c>
    </row>
    <row r="16" spans="1:17" s="187" customFormat="1" ht="18" customHeight="1">
      <c r="A16" s="201" t="s">
        <v>205</v>
      </c>
      <c r="B16" s="200">
        <v>223.84000000000003</v>
      </c>
      <c r="C16" s="196">
        <v>3.784</v>
      </c>
      <c r="D16" s="196">
        <f t="shared" si="8"/>
        <v>227.62400000000002</v>
      </c>
      <c r="E16" s="199">
        <f t="shared" si="9"/>
        <v>0.018452010376134892</v>
      </c>
      <c r="F16" s="197">
        <v>244.282</v>
      </c>
      <c r="G16" s="196">
        <v>1.6520000000000001</v>
      </c>
      <c r="H16" s="196">
        <f t="shared" si="10"/>
        <v>245.934</v>
      </c>
      <c r="I16" s="198">
        <f t="shared" si="11"/>
        <v>-0.07445086893231512</v>
      </c>
      <c r="J16" s="197">
        <v>1023.7309999999999</v>
      </c>
      <c r="K16" s="196">
        <v>20.702000000000005</v>
      </c>
      <c r="L16" s="196">
        <f t="shared" si="12"/>
        <v>1044.433</v>
      </c>
      <c r="M16" s="198">
        <f t="shared" si="13"/>
        <v>0.018057100126879763</v>
      </c>
      <c r="N16" s="197">
        <v>903.853</v>
      </c>
      <c r="O16" s="196">
        <v>11.065999999999999</v>
      </c>
      <c r="P16" s="196">
        <f t="shared" si="14"/>
        <v>914.919</v>
      </c>
      <c r="Q16" s="195">
        <f t="shared" si="15"/>
        <v>0.14155788654514767</v>
      </c>
    </row>
    <row r="17" spans="1:17" s="187" customFormat="1" ht="18" customHeight="1">
      <c r="A17" s="201" t="s">
        <v>223</v>
      </c>
      <c r="B17" s="200">
        <v>217.63600000000002</v>
      </c>
      <c r="C17" s="196">
        <v>0</v>
      </c>
      <c r="D17" s="196">
        <f t="shared" si="8"/>
        <v>217.63600000000002</v>
      </c>
      <c r="E17" s="199">
        <f t="shared" si="9"/>
        <v>0.017642347600518807</v>
      </c>
      <c r="F17" s="197">
        <v>75.924</v>
      </c>
      <c r="G17" s="196"/>
      <c r="H17" s="196">
        <f t="shared" si="10"/>
        <v>75.924</v>
      </c>
      <c r="I17" s="198">
        <f t="shared" si="11"/>
        <v>1.866498077024393</v>
      </c>
      <c r="J17" s="197">
        <v>786.98</v>
      </c>
      <c r="K17" s="196">
        <v>0.30000000000000004</v>
      </c>
      <c r="L17" s="196">
        <f t="shared" si="12"/>
        <v>787.28</v>
      </c>
      <c r="M17" s="198">
        <f t="shared" si="13"/>
        <v>0.013611207026099234</v>
      </c>
      <c r="N17" s="197">
        <v>414.33900000000006</v>
      </c>
      <c r="O17" s="196">
        <v>0.136</v>
      </c>
      <c r="P17" s="196">
        <f t="shared" si="14"/>
        <v>414.4750000000001</v>
      </c>
      <c r="Q17" s="195">
        <f t="shared" si="15"/>
        <v>0.8994631763073764</v>
      </c>
    </row>
    <row r="18" spans="1:17" s="187" customFormat="1" ht="18" customHeight="1">
      <c r="A18" s="201" t="s">
        <v>206</v>
      </c>
      <c r="B18" s="200">
        <v>188.421</v>
      </c>
      <c r="C18" s="196">
        <v>1.851</v>
      </c>
      <c r="D18" s="196">
        <f t="shared" si="8"/>
        <v>190.272</v>
      </c>
      <c r="E18" s="199">
        <f t="shared" si="9"/>
        <v>0.015424124513618676</v>
      </c>
      <c r="F18" s="197">
        <v>234.035</v>
      </c>
      <c r="G18" s="196">
        <v>0.45</v>
      </c>
      <c r="H18" s="196">
        <f t="shared" si="10"/>
        <v>234.48499999999999</v>
      </c>
      <c r="I18" s="198">
        <f t="shared" si="11"/>
        <v>-0.18855363882551124</v>
      </c>
      <c r="J18" s="197">
        <v>785.9690000000002</v>
      </c>
      <c r="K18" s="196">
        <v>3.915</v>
      </c>
      <c r="L18" s="196">
        <f t="shared" si="12"/>
        <v>789.8840000000001</v>
      </c>
      <c r="M18" s="198">
        <f t="shared" si="13"/>
        <v>0.013656227327765686</v>
      </c>
      <c r="N18" s="197">
        <v>798.0320000000002</v>
      </c>
      <c r="O18" s="196">
        <v>13.982</v>
      </c>
      <c r="P18" s="196">
        <f t="shared" si="14"/>
        <v>812.0140000000001</v>
      </c>
      <c r="Q18" s="195">
        <f t="shared" si="15"/>
        <v>-0.027253224698096323</v>
      </c>
    </row>
    <row r="19" spans="1:17" s="187" customFormat="1" ht="18" customHeight="1">
      <c r="A19" s="201" t="s">
        <v>207</v>
      </c>
      <c r="B19" s="200">
        <v>188.545</v>
      </c>
      <c r="C19" s="196">
        <v>0</v>
      </c>
      <c r="D19" s="196">
        <f t="shared" si="8"/>
        <v>188.545</v>
      </c>
      <c r="E19" s="199">
        <f t="shared" si="9"/>
        <v>0.01528412775616083</v>
      </c>
      <c r="F19" s="197">
        <v>128.856</v>
      </c>
      <c r="G19" s="196">
        <v>1.7000000000000002</v>
      </c>
      <c r="H19" s="196">
        <f t="shared" si="10"/>
        <v>130.55599999999998</v>
      </c>
      <c r="I19" s="198">
        <f t="shared" si="11"/>
        <v>0.44416955176322803</v>
      </c>
      <c r="J19" s="197">
        <v>875.6880000000002</v>
      </c>
      <c r="K19" s="196">
        <v>11.571</v>
      </c>
      <c r="L19" s="196">
        <f t="shared" si="12"/>
        <v>887.2590000000002</v>
      </c>
      <c r="M19" s="198">
        <f t="shared" si="13"/>
        <v>0.015339734192116887</v>
      </c>
      <c r="N19" s="197">
        <v>601.292</v>
      </c>
      <c r="O19" s="196">
        <v>3.295</v>
      </c>
      <c r="P19" s="196">
        <f t="shared" si="14"/>
        <v>604.587</v>
      </c>
      <c r="Q19" s="195">
        <f t="shared" si="15"/>
        <v>0.46754561378263215</v>
      </c>
    </row>
    <row r="20" spans="1:17" s="187" customFormat="1" ht="18" customHeight="1">
      <c r="A20" s="201" t="s">
        <v>211</v>
      </c>
      <c r="B20" s="200">
        <v>144.145</v>
      </c>
      <c r="C20" s="196">
        <v>19.123</v>
      </c>
      <c r="D20" s="196">
        <f t="shared" si="8"/>
        <v>163.268</v>
      </c>
      <c r="E20" s="199">
        <f t="shared" si="9"/>
        <v>0.01323508430609598</v>
      </c>
      <c r="F20" s="197">
        <v>380.049</v>
      </c>
      <c r="G20" s="196">
        <v>16.046</v>
      </c>
      <c r="H20" s="196">
        <f t="shared" si="10"/>
        <v>396.09499999999997</v>
      </c>
      <c r="I20" s="198">
        <f t="shared" si="11"/>
        <v>-0.5878059556419546</v>
      </c>
      <c r="J20" s="197">
        <v>648.114</v>
      </c>
      <c r="K20" s="196">
        <v>105.67800000000004</v>
      </c>
      <c r="L20" s="196">
        <f t="shared" si="12"/>
        <v>753.792</v>
      </c>
      <c r="M20" s="198">
        <f t="shared" si="13"/>
        <v>0.013032236264883389</v>
      </c>
      <c r="N20" s="197">
        <v>1599.5849999999996</v>
      </c>
      <c r="O20" s="196">
        <v>109.44000000000004</v>
      </c>
      <c r="P20" s="196">
        <f t="shared" si="14"/>
        <v>1709.0249999999996</v>
      </c>
      <c r="Q20" s="195">
        <f t="shared" si="15"/>
        <v>-0.558934480186071</v>
      </c>
    </row>
    <row r="21" spans="1:17" s="187" customFormat="1" ht="18" customHeight="1">
      <c r="A21" s="201" t="s">
        <v>216</v>
      </c>
      <c r="B21" s="200">
        <v>162.012</v>
      </c>
      <c r="C21" s="196">
        <v>0.10300000000000001</v>
      </c>
      <c r="D21" s="196">
        <f t="shared" si="8"/>
        <v>162.115</v>
      </c>
      <c r="E21" s="199">
        <f t="shared" si="9"/>
        <v>0.013141618028534372</v>
      </c>
      <c r="F21" s="197">
        <v>49.48199999999999</v>
      </c>
      <c r="G21" s="196">
        <v>3.3899999999999997</v>
      </c>
      <c r="H21" s="196">
        <f t="shared" si="10"/>
        <v>52.87199999999999</v>
      </c>
      <c r="I21" s="198">
        <f t="shared" si="11"/>
        <v>2.066178695717961</v>
      </c>
      <c r="J21" s="197">
        <v>567.1909999999999</v>
      </c>
      <c r="K21" s="196">
        <v>0.523</v>
      </c>
      <c r="L21" s="196">
        <f t="shared" si="12"/>
        <v>567.7139999999999</v>
      </c>
      <c r="M21" s="198">
        <f t="shared" si="13"/>
        <v>0.009815151897183847</v>
      </c>
      <c r="N21" s="197">
        <v>310.805</v>
      </c>
      <c r="O21" s="196">
        <v>8.649999999999999</v>
      </c>
      <c r="P21" s="196">
        <f t="shared" si="14"/>
        <v>319.455</v>
      </c>
      <c r="Q21" s="195">
        <f t="shared" si="15"/>
        <v>0.7771329295205898</v>
      </c>
    </row>
    <row r="22" spans="1:17" s="187" customFormat="1" ht="18" customHeight="1">
      <c r="A22" s="201" t="s">
        <v>210</v>
      </c>
      <c r="B22" s="200">
        <v>134.554</v>
      </c>
      <c r="C22" s="196">
        <v>0.002</v>
      </c>
      <c r="D22" s="196">
        <f>C22+B22</f>
        <v>134.556</v>
      </c>
      <c r="E22" s="199">
        <f>D22/$D$8</f>
        <v>0.010907587548638133</v>
      </c>
      <c r="F22" s="197">
        <v>157.074</v>
      </c>
      <c r="G22" s="196"/>
      <c r="H22" s="196">
        <f>G22+F22</f>
        <v>157.074</v>
      </c>
      <c r="I22" s="198">
        <f>(D22/H22-1)</f>
        <v>-0.1433591810229573</v>
      </c>
      <c r="J22" s="197">
        <v>623.467</v>
      </c>
      <c r="K22" s="196">
        <v>20.237000000000002</v>
      </c>
      <c r="L22" s="196">
        <f>K22+J22</f>
        <v>643.704</v>
      </c>
      <c r="M22" s="198">
        <f>(L22/$L$8)</f>
        <v>0.011128935585215147</v>
      </c>
      <c r="N22" s="197">
        <v>803.849</v>
      </c>
      <c r="O22" s="196">
        <v>3.2800000000000002</v>
      </c>
      <c r="P22" s="196">
        <f>O22+N22</f>
        <v>807.129</v>
      </c>
      <c r="Q22" s="195">
        <f>(L22/P22-1)</f>
        <v>-0.20247692747999402</v>
      </c>
    </row>
    <row r="23" spans="1:17" s="187" customFormat="1" ht="18" customHeight="1">
      <c r="A23" s="201" t="s">
        <v>222</v>
      </c>
      <c r="B23" s="200">
        <v>123.04100000000001</v>
      </c>
      <c r="C23" s="196">
        <v>1.3</v>
      </c>
      <c r="D23" s="196">
        <f>C23+B23</f>
        <v>124.34100000000001</v>
      </c>
      <c r="E23" s="199">
        <f>D23/$D$8</f>
        <v>0.010079523346303503</v>
      </c>
      <c r="F23" s="197">
        <v>59.297000000000004</v>
      </c>
      <c r="G23" s="196"/>
      <c r="H23" s="196">
        <f>G23+F23</f>
        <v>59.297000000000004</v>
      </c>
      <c r="I23" s="198">
        <f>(D23/H23-1)</f>
        <v>1.0969188997757056</v>
      </c>
      <c r="J23" s="197">
        <v>495.51400000000007</v>
      </c>
      <c r="K23" s="196">
        <v>2.706</v>
      </c>
      <c r="L23" s="196">
        <f>K23+J23</f>
        <v>498.2200000000001</v>
      </c>
      <c r="M23" s="198">
        <f>(L23/$L$8)</f>
        <v>0.00861367691868606</v>
      </c>
      <c r="N23" s="197">
        <v>249.861</v>
      </c>
      <c r="O23" s="196">
        <v>1.618</v>
      </c>
      <c r="P23" s="196">
        <f>O23+N23</f>
        <v>251.47899999999998</v>
      </c>
      <c r="Q23" s="195">
        <f>(L23/P23-1)</f>
        <v>0.981159460630908</v>
      </c>
    </row>
    <row r="24" spans="1:17" s="187" customFormat="1" ht="18" customHeight="1">
      <c r="A24" s="201" t="s">
        <v>220</v>
      </c>
      <c r="B24" s="200">
        <v>61.904</v>
      </c>
      <c r="C24" s="196">
        <v>52.649</v>
      </c>
      <c r="D24" s="196">
        <f>C24+B24</f>
        <v>114.553</v>
      </c>
      <c r="E24" s="199">
        <f>D24/$D$8</f>
        <v>0.009286073281452659</v>
      </c>
      <c r="F24" s="197">
        <v>65.89999999999999</v>
      </c>
      <c r="G24" s="196">
        <v>15.401</v>
      </c>
      <c r="H24" s="196">
        <f>G24+F24</f>
        <v>81.30099999999999</v>
      </c>
      <c r="I24" s="198">
        <f>(D24/H24-1)</f>
        <v>0.4089986593030839</v>
      </c>
      <c r="J24" s="197">
        <v>296.677</v>
      </c>
      <c r="K24" s="196">
        <v>255.923</v>
      </c>
      <c r="L24" s="196">
        <f>K24+J24</f>
        <v>552.6</v>
      </c>
      <c r="M24" s="198">
        <f>(L24/$L$8)</f>
        <v>0.009553847427373282</v>
      </c>
      <c r="N24" s="197">
        <v>367.6049999999999</v>
      </c>
      <c r="O24" s="196">
        <v>153.105</v>
      </c>
      <c r="P24" s="196">
        <f>O24+N24</f>
        <v>520.7099999999999</v>
      </c>
      <c r="Q24" s="195">
        <f>(L24/P24-1)</f>
        <v>0.06124330241401177</v>
      </c>
    </row>
    <row r="25" spans="1:17" s="187" customFormat="1" ht="18" customHeight="1">
      <c r="A25" s="201" t="s">
        <v>232</v>
      </c>
      <c r="B25" s="200">
        <v>80.126</v>
      </c>
      <c r="C25" s="196">
        <v>11.308</v>
      </c>
      <c r="D25" s="196">
        <f>C25+B25</f>
        <v>91.434</v>
      </c>
      <c r="E25" s="199">
        <f>D25/$D$8</f>
        <v>0.007411964980544747</v>
      </c>
      <c r="F25" s="197">
        <v>203.439</v>
      </c>
      <c r="G25" s="196">
        <v>9.113999999999999</v>
      </c>
      <c r="H25" s="196">
        <f>G25+F25</f>
        <v>212.553</v>
      </c>
      <c r="I25" s="198">
        <f>(D25/H25-1)</f>
        <v>-0.5698296424891673</v>
      </c>
      <c r="J25" s="197">
        <v>451.587</v>
      </c>
      <c r="K25" s="196">
        <v>29.957</v>
      </c>
      <c r="L25" s="196">
        <f>K25+J25</f>
        <v>481.544</v>
      </c>
      <c r="M25" s="198">
        <f>(L25/$L$8)</f>
        <v>0.008325367183436553</v>
      </c>
      <c r="N25" s="197">
        <v>719.8219999999999</v>
      </c>
      <c r="O25" s="196">
        <v>15.747</v>
      </c>
      <c r="P25" s="196">
        <f>O25+N25</f>
        <v>735.5689999999998</v>
      </c>
      <c r="Q25" s="195">
        <f>(L25/P25-1)</f>
        <v>-0.34534489626398057</v>
      </c>
    </row>
    <row r="26" spans="1:17" s="187" customFormat="1" ht="18" customHeight="1">
      <c r="A26" s="201" t="s">
        <v>215</v>
      </c>
      <c r="B26" s="200">
        <v>83.845</v>
      </c>
      <c r="C26" s="196">
        <v>0.37400000000000005</v>
      </c>
      <c r="D26" s="196">
        <f>C26+B26</f>
        <v>84.219</v>
      </c>
      <c r="E26" s="199">
        <f>D26/$D$8</f>
        <v>0.0068270914396887155</v>
      </c>
      <c r="F26" s="197">
        <v>57.623000000000005</v>
      </c>
      <c r="G26" s="196">
        <v>0.498</v>
      </c>
      <c r="H26" s="196">
        <f>G26+F26</f>
        <v>58.121</v>
      </c>
      <c r="I26" s="198">
        <f>(D26/H26-1)</f>
        <v>0.4490287503656163</v>
      </c>
      <c r="J26" s="197">
        <v>370.956</v>
      </c>
      <c r="K26" s="196">
        <v>6.858</v>
      </c>
      <c r="L26" s="196">
        <f>K26+J26</f>
        <v>377.814</v>
      </c>
      <c r="M26" s="198">
        <f>(L26/$L$8)</f>
        <v>0.006531989344780328</v>
      </c>
      <c r="N26" s="197">
        <v>254.012</v>
      </c>
      <c r="O26" s="196">
        <v>2.422</v>
      </c>
      <c r="P26" s="196">
        <f>O26+N26</f>
        <v>256.434</v>
      </c>
      <c r="Q26" s="195">
        <f>(L26/P26-1)</f>
        <v>0.47333816888556113</v>
      </c>
    </row>
    <row r="27" spans="1:17" s="187" customFormat="1" ht="18" customHeight="1">
      <c r="A27" s="201" t="s">
        <v>225</v>
      </c>
      <c r="B27" s="200">
        <v>38.203</v>
      </c>
      <c r="C27" s="196">
        <v>25.073</v>
      </c>
      <c r="D27" s="196">
        <f aca="true" t="shared" si="16" ref="D27:D34">C27+B27</f>
        <v>63.276</v>
      </c>
      <c r="E27" s="199">
        <f aca="true" t="shared" si="17" ref="E27:E34">D27/$D$8</f>
        <v>0.005129377431906615</v>
      </c>
      <c r="F27" s="197">
        <v>40.178</v>
      </c>
      <c r="G27" s="196">
        <v>27.854</v>
      </c>
      <c r="H27" s="196">
        <f aca="true" t="shared" si="18" ref="H27:H34">G27+F27</f>
        <v>68.032</v>
      </c>
      <c r="I27" s="198">
        <f aca="true" t="shared" si="19" ref="I27:I34">(D27/H27-1)</f>
        <v>-0.0699082784571965</v>
      </c>
      <c r="J27" s="197">
        <v>220.28800000000007</v>
      </c>
      <c r="K27" s="196">
        <v>140.14600000000002</v>
      </c>
      <c r="L27" s="196">
        <f aca="true" t="shared" si="20" ref="L27:L34">K27+J27</f>
        <v>360.4340000000001</v>
      </c>
      <c r="M27" s="198">
        <f aca="true" t="shared" si="21" ref="M27:M34">(L27/$L$8)</f>
        <v>0.006231508222290738</v>
      </c>
      <c r="N27" s="197">
        <v>198.64200000000005</v>
      </c>
      <c r="O27" s="196">
        <v>108.648</v>
      </c>
      <c r="P27" s="196">
        <f aca="true" t="shared" si="22" ref="P27:P34">O27+N27</f>
        <v>307.2900000000001</v>
      </c>
      <c r="Q27" s="195">
        <f aca="true" t="shared" si="23" ref="Q27:Q34">(L27/P27-1)</f>
        <v>0.1729441244427088</v>
      </c>
    </row>
    <row r="28" spans="1:17" s="187" customFormat="1" ht="18" customHeight="1">
      <c r="A28" s="201" t="s">
        <v>234</v>
      </c>
      <c r="B28" s="200">
        <v>52.296</v>
      </c>
      <c r="C28" s="196">
        <v>10.254999999999999</v>
      </c>
      <c r="D28" s="196">
        <f t="shared" si="16"/>
        <v>62.551</v>
      </c>
      <c r="E28" s="199">
        <f t="shared" si="17"/>
        <v>0.00507060635538262</v>
      </c>
      <c r="F28" s="197">
        <v>39.667</v>
      </c>
      <c r="G28" s="196">
        <v>2.3000000000000003</v>
      </c>
      <c r="H28" s="196">
        <f t="shared" si="18"/>
        <v>41.967</v>
      </c>
      <c r="I28" s="198">
        <f t="shared" si="19"/>
        <v>0.49048061572187684</v>
      </c>
      <c r="J28" s="197">
        <v>229.04199999999997</v>
      </c>
      <c r="K28" s="196">
        <v>18.578</v>
      </c>
      <c r="L28" s="196">
        <f t="shared" si="20"/>
        <v>247.61999999999998</v>
      </c>
      <c r="M28" s="198">
        <f t="shared" si="21"/>
        <v>0.004281077994871827</v>
      </c>
      <c r="N28" s="197">
        <v>152.593</v>
      </c>
      <c r="O28" s="196">
        <v>6.530000000000001</v>
      </c>
      <c r="P28" s="196">
        <f t="shared" si="22"/>
        <v>159.123</v>
      </c>
      <c r="Q28" s="195">
        <f t="shared" si="23"/>
        <v>0.5561546728002864</v>
      </c>
    </row>
    <row r="29" spans="1:17" s="187" customFormat="1" ht="18" customHeight="1">
      <c r="A29" s="201" t="s">
        <v>212</v>
      </c>
      <c r="B29" s="200">
        <v>51.801</v>
      </c>
      <c r="C29" s="196">
        <v>5.3260000000000005</v>
      </c>
      <c r="D29" s="196">
        <f t="shared" si="16"/>
        <v>57.127</v>
      </c>
      <c r="E29" s="199">
        <f t="shared" si="17"/>
        <v>0.0046309176394293125</v>
      </c>
      <c r="F29" s="197">
        <v>42.33100000000001</v>
      </c>
      <c r="G29" s="196">
        <v>6.020999999999999</v>
      </c>
      <c r="H29" s="196">
        <f t="shared" si="18"/>
        <v>48.35200000000001</v>
      </c>
      <c r="I29" s="198">
        <f t="shared" si="19"/>
        <v>0.18148163467902023</v>
      </c>
      <c r="J29" s="197">
        <v>207.729</v>
      </c>
      <c r="K29" s="196">
        <v>20.28</v>
      </c>
      <c r="L29" s="196">
        <f t="shared" si="20"/>
        <v>228.00900000000001</v>
      </c>
      <c r="M29" s="198">
        <f t="shared" si="21"/>
        <v>0.003942025331284753</v>
      </c>
      <c r="N29" s="197">
        <v>179.91200000000003</v>
      </c>
      <c r="O29" s="196">
        <v>45.612</v>
      </c>
      <c r="P29" s="196">
        <f t="shared" si="22"/>
        <v>225.52400000000003</v>
      </c>
      <c r="Q29" s="195">
        <f t="shared" si="23"/>
        <v>0.011018782923325254</v>
      </c>
    </row>
    <row r="30" spans="1:17" s="187" customFormat="1" ht="18" customHeight="1">
      <c r="A30" s="201" t="s">
        <v>243</v>
      </c>
      <c r="B30" s="200">
        <v>29.031</v>
      </c>
      <c r="C30" s="196">
        <v>24.302</v>
      </c>
      <c r="D30" s="196">
        <f t="shared" si="16"/>
        <v>53.333</v>
      </c>
      <c r="E30" s="199">
        <f t="shared" si="17"/>
        <v>0.0043233625162127105</v>
      </c>
      <c r="F30" s="197">
        <v>18.038</v>
      </c>
      <c r="G30" s="196">
        <v>4.229</v>
      </c>
      <c r="H30" s="196">
        <f t="shared" si="18"/>
        <v>22.267</v>
      </c>
      <c r="I30" s="198">
        <f t="shared" si="19"/>
        <v>1.3951587551084565</v>
      </c>
      <c r="J30" s="197">
        <v>131.685</v>
      </c>
      <c r="K30" s="196">
        <v>52.217</v>
      </c>
      <c r="L30" s="196">
        <f t="shared" si="20"/>
        <v>183.902</v>
      </c>
      <c r="M30" s="198">
        <f t="shared" si="21"/>
        <v>0.0031794637162301863</v>
      </c>
      <c r="N30" s="197">
        <v>70.428</v>
      </c>
      <c r="O30" s="196">
        <v>5.648000000000001</v>
      </c>
      <c r="P30" s="196">
        <f t="shared" si="22"/>
        <v>76.076</v>
      </c>
      <c r="Q30" s="195">
        <f t="shared" si="23"/>
        <v>1.417345812082654</v>
      </c>
    </row>
    <row r="31" spans="1:17" s="187" customFormat="1" ht="18" customHeight="1">
      <c r="A31" s="201" t="s">
        <v>221</v>
      </c>
      <c r="B31" s="200">
        <v>39.985</v>
      </c>
      <c r="C31" s="196">
        <v>3.0919999999999996</v>
      </c>
      <c r="D31" s="196">
        <f t="shared" si="16"/>
        <v>43.077</v>
      </c>
      <c r="E31" s="199">
        <f t="shared" si="17"/>
        <v>0.0034919747081712063</v>
      </c>
      <c r="F31" s="197">
        <v>53.611999999999995</v>
      </c>
      <c r="G31" s="196">
        <v>0.4</v>
      </c>
      <c r="H31" s="196">
        <f t="shared" si="18"/>
        <v>54.01199999999999</v>
      </c>
      <c r="I31" s="198">
        <f t="shared" si="19"/>
        <v>-0.2024550099977782</v>
      </c>
      <c r="J31" s="197">
        <v>201.59799999999998</v>
      </c>
      <c r="K31" s="196">
        <v>25.32500000000001</v>
      </c>
      <c r="L31" s="196">
        <f t="shared" si="20"/>
        <v>226.923</v>
      </c>
      <c r="M31" s="198">
        <f t="shared" si="21"/>
        <v>0.003923249583354736</v>
      </c>
      <c r="N31" s="197">
        <v>215.787</v>
      </c>
      <c r="O31" s="196">
        <v>15.780000000000001</v>
      </c>
      <c r="P31" s="196">
        <f t="shared" si="22"/>
        <v>231.567</v>
      </c>
      <c r="Q31" s="195">
        <f t="shared" si="23"/>
        <v>-0.020054671002344926</v>
      </c>
    </row>
    <row r="32" spans="1:17" s="187" customFormat="1" ht="18" customHeight="1">
      <c r="A32" s="201" t="s">
        <v>214</v>
      </c>
      <c r="B32" s="200">
        <v>33.775000000000006</v>
      </c>
      <c r="C32" s="196">
        <v>2.2</v>
      </c>
      <c r="D32" s="196">
        <f t="shared" si="16"/>
        <v>35.97500000000001</v>
      </c>
      <c r="E32" s="199">
        <f t="shared" si="17"/>
        <v>0.002916261348897536</v>
      </c>
      <c r="F32" s="197">
        <v>18.433999999999997</v>
      </c>
      <c r="G32" s="196"/>
      <c r="H32" s="196">
        <f t="shared" si="18"/>
        <v>18.433999999999997</v>
      </c>
      <c r="I32" s="198">
        <f t="shared" si="19"/>
        <v>0.9515569057176962</v>
      </c>
      <c r="J32" s="197">
        <v>149.08899999999997</v>
      </c>
      <c r="K32" s="196">
        <v>19.282</v>
      </c>
      <c r="L32" s="196">
        <f t="shared" si="20"/>
        <v>168.37099999999998</v>
      </c>
      <c r="M32" s="198">
        <f t="shared" si="21"/>
        <v>0.002910949774148148</v>
      </c>
      <c r="N32" s="197">
        <v>76.912</v>
      </c>
      <c r="O32" s="196">
        <v>3.035</v>
      </c>
      <c r="P32" s="196">
        <f t="shared" si="22"/>
        <v>79.947</v>
      </c>
      <c r="Q32" s="195">
        <f t="shared" si="23"/>
        <v>1.106032746694685</v>
      </c>
    </row>
    <row r="33" spans="1:17" s="187" customFormat="1" ht="18" customHeight="1">
      <c r="A33" s="470" t="s">
        <v>217</v>
      </c>
      <c r="B33" s="471">
        <v>32.248</v>
      </c>
      <c r="C33" s="472">
        <v>2.263</v>
      </c>
      <c r="D33" s="472">
        <f t="shared" si="16"/>
        <v>34.510999999999996</v>
      </c>
      <c r="E33" s="473">
        <f t="shared" si="17"/>
        <v>0.002797584306095979</v>
      </c>
      <c r="F33" s="474">
        <v>38.875</v>
      </c>
      <c r="G33" s="472">
        <v>12.992</v>
      </c>
      <c r="H33" s="472">
        <f t="shared" si="18"/>
        <v>51.867000000000004</v>
      </c>
      <c r="I33" s="475">
        <f t="shared" si="19"/>
        <v>-0.33462509881041913</v>
      </c>
      <c r="J33" s="474">
        <v>188.647</v>
      </c>
      <c r="K33" s="472">
        <v>35.45600000000001</v>
      </c>
      <c r="L33" s="472">
        <f t="shared" si="20"/>
        <v>224.103</v>
      </c>
      <c r="M33" s="475">
        <f t="shared" si="21"/>
        <v>0.0038744948787850786</v>
      </c>
      <c r="N33" s="474">
        <v>224.282</v>
      </c>
      <c r="O33" s="472">
        <v>59.71900000000001</v>
      </c>
      <c r="P33" s="472">
        <f t="shared" si="22"/>
        <v>284.00100000000003</v>
      </c>
      <c r="Q33" s="476">
        <f t="shared" si="23"/>
        <v>-0.21090770807145054</v>
      </c>
    </row>
    <row r="34" spans="1:17" s="187" customFormat="1" ht="18" customHeight="1">
      <c r="A34" s="201" t="s">
        <v>237</v>
      </c>
      <c r="B34" s="200">
        <v>33.525</v>
      </c>
      <c r="C34" s="196">
        <v>0.1</v>
      </c>
      <c r="D34" s="196">
        <f t="shared" si="16"/>
        <v>33.625</v>
      </c>
      <c r="E34" s="199">
        <f t="shared" si="17"/>
        <v>0.002725761997405966</v>
      </c>
      <c r="F34" s="197">
        <v>49.790000000000006</v>
      </c>
      <c r="G34" s="196"/>
      <c r="H34" s="196">
        <f t="shared" si="18"/>
        <v>49.790000000000006</v>
      </c>
      <c r="I34" s="198">
        <f t="shared" si="19"/>
        <v>-0.3246635870656759</v>
      </c>
      <c r="J34" s="197">
        <v>174.743</v>
      </c>
      <c r="K34" s="196">
        <v>0.1</v>
      </c>
      <c r="L34" s="196">
        <f t="shared" si="20"/>
        <v>174.843</v>
      </c>
      <c r="M34" s="198">
        <f t="shared" si="21"/>
        <v>0.0030228435500257445</v>
      </c>
      <c r="N34" s="197">
        <v>218.134</v>
      </c>
      <c r="O34" s="196">
        <v>0.09</v>
      </c>
      <c r="P34" s="196">
        <f t="shared" si="22"/>
        <v>218.224</v>
      </c>
      <c r="Q34" s="195">
        <f t="shared" si="23"/>
        <v>-0.19879115037759365</v>
      </c>
    </row>
    <row r="35" spans="1:17" s="187" customFormat="1" ht="18" customHeight="1">
      <c r="A35" s="201" t="s">
        <v>219</v>
      </c>
      <c r="B35" s="200">
        <v>32.214</v>
      </c>
      <c r="C35" s="196">
        <v>0.05</v>
      </c>
      <c r="D35" s="196">
        <f aca="true" t="shared" si="24" ref="D35:D46">C35+B35</f>
        <v>32.263999999999996</v>
      </c>
      <c r="E35" s="199">
        <f aca="true" t="shared" si="25" ref="E35:E46">D35/$D$8</f>
        <v>0.002615434500648508</v>
      </c>
      <c r="F35" s="197">
        <v>19.95</v>
      </c>
      <c r="G35" s="196"/>
      <c r="H35" s="196">
        <f aca="true" t="shared" si="26" ref="H35:H46">G35+F35</f>
        <v>19.95</v>
      </c>
      <c r="I35" s="198">
        <f aca="true" t="shared" si="27" ref="I35:I46">(D35/H35-1)</f>
        <v>0.6172431077694234</v>
      </c>
      <c r="J35" s="197">
        <v>148.03400000000002</v>
      </c>
      <c r="K35" s="196">
        <v>0.11900000000000001</v>
      </c>
      <c r="L35" s="196">
        <f aca="true" t="shared" si="28" ref="L35:L46">K35+J35</f>
        <v>148.15300000000002</v>
      </c>
      <c r="M35" s="198">
        <f aca="true" t="shared" si="29" ref="M35:M46">(L35/$L$8)</f>
        <v>0.002561402746846967</v>
      </c>
      <c r="N35" s="197">
        <v>89.11399999999999</v>
      </c>
      <c r="O35" s="196">
        <v>6.785</v>
      </c>
      <c r="P35" s="196">
        <f aca="true" t="shared" si="30" ref="P35:P46">O35+N35</f>
        <v>95.89899999999999</v>
      </c>
      <c r="Q35" s="195">
        <f aca="true" t="shared" si="31" ref="Q35:Q46">(L35/P35-1)</f>
        <v>0.5448857652321717</v>
      </c>
    </row>
    <row r="36" spans="1:17" s="187" customFormat="1" ht="18" customHeight="1">
      <c r="A36" s="470" t="s">
        <v>244</v>
      </c>
      <c r="B36" s="471">
        <v>0.074</v>
      </c>
      <c r="C36" s="472">
        <v>30.287</v>
      </c>
      <c r="D36" s="472">
        <f t="shared" si="24"/>
        <v>30.361</v>
      </c>
      <c r="E36" s="473">
        <f t="shared" si="25"/>
        <v>0.0024611705577172504</v>
      </c>
      <c r="F36" s="474">
        <v>0.057</v>
      </c>
      <c r="G36" s="472">
        <v>8.74</v>
      </c>
      <c r="H36" s="472">
        <f t="shared" si="26"/>
        <v>8.797</v>
      </c>
      <c r="I36" s="475">
        <f t="shared" si="27"/>
        <v>2.451290212572468</v>
      </c>
      <c r="J36" s="474">
        <v>0.335</v>
      </c>
      <c r="K36" s="472">
        <v>131.303</v>
      </c>
      <c r="L36" s="472">
        <f t="shared" si="28"/>
        <v>131.638</v>
      </c>
      <c r="M36" s="475">
        <f t="shared" si="29"/>
        <v>0.002275876524872537</v>
      </c>
      <c r="N36" s="474">
        <v>2.922</v>
      </c>
      <c r="O36" s="472">
        <v>78.427</v>
      </c>
      <c r="P36" s="472">
        <f t="shared" si="30"/>
        <v>81.349</v>
      </c>
      <c r="Q36" s="476">
        <f t="shared" si="31"/>
        <v>0.6181882997947117</v>
      </c>
    </row>
    <row r="37" spans="1:17" s="187" customFormat="1" ht="18" customHeight="1">
      <c r="A37" s="201" t="s">
        <v>231</v>
      </c>
      <c r="B37" s="200">
        <v>18.808</v>
      </c>
      <c r="C37" s="196">
        <v>7.962</v>
      </c>
      <c r="D37" s="196">
        <f t="shared" si="24"/>
        <v>26.77</v>
      </c>
      <c r="E37" s="199">
        <f t="shared" si="25"/>
        <v>0.002170071335927367</v>
      </c>
      <c r="F37" s="197">
        <v>41.182</v>
      </c>
      <c r="G37" s="196">
        <v>15.053</v>
      </c>
      <c r="H37" s="196">
        <f t="shared" si="26"/>
        <v>56.235</v>
      </c>
      <c r="I37" s="198">
        <f t="shared" si="27"/>
        <v>-0.5239619454076643</v>
      </c>
      <c r="J37" s="197">
        <v>103.466</v>
      </c>
      <c r="K37" s="196">
        <v>21.963000000000008</v>
      </c>
      <c r="L37" s="196">
        <f t="shared" si="28"/>
        <v>125.429</v>
      </c>
      <c r="M37" s="198">
        <f t="shared" si="29"/>
        <v>0.0021685297303076427</v>
      </c>
      <c r="N37" s="197">
        <v>142.814</v>
      </c>
      <c r="O37" s="196">
        <v>92.22000000000001</v>
      </c>
      <c r="P37" s="196">
        <f t="shared" si="30"/>
        <v>235.034</v>
      </c>
      <c r="Q37" s="195">
        <f t="shared" si="31"/>
        <v>-0.46633678531616696</v>
      </c>
    </row>
    <row r="38" spans="1:17" s="187" customFormat="1" ht="18" customHeight="1">
      <c r="A38" s="201" t="s">
        <v>213</v>
      </c>
      <c r="B38" s="200">
        <v>24.484</v>
      </c>
      <c r="C38" s="196">
        <v>0.351</v>
      </c>
      <c r="D38" s="196">
        <f t="shared" si="24"/>
        <v>24.835</v>
      </c>
      <c r="E38" s="199">
        <f t="shared" si="25"/>
        <v>0.0020132133592736705</v>
      </c>
      <c r="F38" s="197">
        <v>6.279999999999999</v>
      </c>
      <c r="G38" s="196"/>
      <c r="H38" s="196">
        <f t="shared" si="26"/>
        <v>6.279999999999999</v>
      </c>
      <c r="I38" s="198">
        <f t="shared" si="27"/>
        <v>2.954617834394905</v>
      </c>
      <c r="J38" s="197">
        <v>118.19599999999998</v>
      </c>
      <c r="K38" s="196">
        <v>0.951</v>
      </c>
      <c r="L38" s="196">
        <f t="shared" si="28"/>
        <v>119.14699999999998</v>
      </c>
      <c r="M38" s="198">
        <f t="shared" si="29"/>
        <v>0.002059920845872682</v>
      </c>
      <c r="N38" s="197">
        <v>53.582</v>
      </c>
      <c r="O38" s="196">
        <v>0.437</v>
      </c>
      <c r="P38" s="196">
        <f t="shared" si="30"/>
        <v>54.019</v>
      </c>
      <c r="Q38" s="195">
        <f t="shared" si="31"/>
        <v>1.2056498639367628</v>
      </c>
    </row>
    <row r="39" spans="1:17" s="187" customFormat="1" ht="18" customHeight="1">
      <c r="A39" s="201" t="s">
        <v>245</v>
      </c>
      <c r="B39" s="200">
        <v>0</v>
      </c>
      <c r="C39" s="196">
        <v>24.745</v>
      </c>
      <c r="D39" s="196">
        <f t="shared" si="24"/>
        <v>24.745</v>
      </c>
      <c r="E39" s="199">
        <f t="shared" si="25"/>
        <v>0.0020059176394293127</v>
      </c>
      <c r="F39" s="197"/>
      <c r="G39" s="196">
        <v>3.114</v>
      </c>
      <c r="H39" s="196">
        <f t="shared" si="26"/>
        <v>3.114</v>
      </c>
      <c r="I39" s="198">
        <f t="shared" si="27"/>
        <v>6.946371226718048</v>
      </c>
      <c r="J39" s="197">
        <v>0.208</v>
      </c>
      <c r="K39" s="196">
        <v>83.08900000000001</v>
      </c>
      <c r="L39" s="196">
        <f t="shared" si="28"/>
        <v>83.29700000000001</v>
      </c>
      <c r="M39" s="198">
        <f t="shared" si="29"/>
        <v>0.0014401136973541662</v>
      </c>
      <c r="N39" s="197">
        <v>0.089</v>
      </c>
      <c r="O39" s="196">
        <v>36.64699999999999</v>
      </c>
      <c r="P39" s="196">
        <f t="shared" si="30"/>
        <v>36.73599999999999</v>
      </c>
      <c r="Q39" s="195">
        <f t="shared" si="31"/>
        <v>1.267448824041813</v>
      </c>
    </row>
    <row r="40" spans="1:17" s="187" customFormat="1" ht="18" customHeight="1">
      <c r="A40" s="201" t="s">
        <v>239</v>
      </c>
      <c r="B40" s="200">
        <v>0</v>
      </c>
      <c r="C40" s="196">
        <v>24.527</v>
      </c>
      <c r="D40" s="196">
        <f t="shared" si="24"/>
        <v>24.527</v>
      </c>
      <c r="E40" s="199">
        <f t="shared" si="25"/>
        <v>0.001988245784695201</v>
      </c>
      <c r="F40" s="197"/>
      <c r="G40" s="196">
        <v>30.385</v>
      </c>
      <c r="H40" s="196">
        <f t="shared" si="26"/>
        <v>30.385</v>
      </c>
      <c r="I40" s="198">
        <f t="shared" si="27"/>
        <v>-0.19279249629751527</v>
      </c>
      <c r="J40" s="197"/>
      <c r="K40" s="196">
        <v>162.09099999999998</v>
      </c>
      <c r="L40" s="196">
        <f t="shared" si="28"/>
        <v>162.09099999999998</v>
      </c>
      <c r="M40" s="198">
        <f t="shared" si="29"/>
        <v>0.002802375467517847</v>
      </c>
      <c r="N40" s="197"/>
      <c r="O40" s="196">
        <v>174.126</v>
      </c>
      <c r="P40" s="196">
        <f t="shared" si="30"/>
        <v>174.126</v>
      </c>
      <c r="Q40" s="195">
        <f t="shared" si="31"/>
        <v>-0.06911661670284752</v>
      </c>
    </row>
    <row r="41" spans="1:17" s="187" customFormat="1" ht="18" customHeight="1">
      <c r="A41" s="201" t="s">
        <v>354</v>
      </c>
      <c r="B41" s="200">
        <v>21.823999999999998</v>
      </c>
      <c r="C41" s="196">
        <v>0</v>
      </c>
      <c r="D41" s="196">
        <f t="shared" si="24"/>
        <v>21.823999999999998</v>
      </c>
      <c r="E41" s="199">
        <f t="shared" si="25"/>
        <v>0.001769130998702983</v>
      </c>
      <c r="F41" s="197">
        <v>13.259</v>
      </c>
      <c r="G41" s="196"/>
      <c r="H41" s="196">
        <f t="shared" si="26"/>
        <v>13.259</v>
      </c>
      <c r="I41" s="198">
        <f t="shared" si="27"/>
        <v>0.6459763179726976</v>
      </c>
      <c r="J41" s="197">
        <v>54.260999999999996</v>
      </c>
      <c r="K41" s="196">
        <v>0.08</v>
      </c>
      <c r="L41" s="196">
        <f t="shared" si="28"/>
        <v>54.340999999999994</v>
      </c>
      <c r="M41" s="198">
        <f t="shared" si="29"/>
        <v>0.0009394962414963652</v>
      </c>
      <c r="N41" s="197">
        <v>73.08999999999999</v>
      </c>
      <c r="O41" s="196">
        <v>0.15000000000000002</v>
      </c>
      <c r="P41" s="196">
        <f t="shared" si="30"/>
        <v>73.24</v>
      </c>
      <c r="Q41" s="195">
        <f t="shared" si="31"/>
        <v>-0.2580420535226653</v>
      </c>
    </row>
    <row r="42" spans="1:17" s="187" customFormat="1" ht="18" customHeight="1">
      <c r="A42" s="201" t="s">
        <v>228</v>
      </c>
      <c r="B42" s="200">
        <v>19.791</v>
      </c>
      <c r="C42" s="196">
        <v>1.1739999999999997</v>
      </c>
      <c r="D42" s="196">
        <f t="shared" si="24"/>
        <v>20.965</v>
      </c>
      <c r="E42" s="199">
        <f t="shared" si="25"/>
        <v>0.0016994974059662776</v>
      </c>
      <c r="F42" s="197">
        <v>13.492999999999999</v>
      </c>
      <c r="G42" s="196"/>
      <c r="H42" s="196">
        <f t="shared" si="26"/>
        <v>13.492999999999999</v>
      </c>
      <c r="I42" s="198">
        <f t="shared" si="27"/>
        <v>0.5537686207663235</v>
      </c>
      <c r="J42" s="197">
        <v>88.265</v>
      </c>
      <c r="K42" s="196">
        <v>3.2339999999999995</v>
      </c>
      <c r="L42" s="196">
        <f t="shared" si="28"/>
        <v>91.499</v>
      </c>
      <c r="M42" s="198">
        <f t="shared" si="29"/>
        <v>0.0015819172742620844</v>
      </c>
      <c r="N42" s="197">
        <v>68.988</v>
      </c>
      <c r="O42" s="196">
        <v>0.9929999999999999</v>
      </c>
      <c r="P42" s="196">
        <f t="shared" si="30"/>
        <v>69.981</v>
      </c>
      <c r="Q42" s="195">
        <f t="shared" si="31"/>
        <v>0.3074834597962304</v>
      </c>
    </row>
    <row r="43" spans="1:17" s="187" customFormat="1" ht="18" customHeight="1">
      <c r="A43" s="201" t="s">
        <v>355</v>
      </c>
      <c r="B43" s="200">
        <v>13.992</v>
      </c>
      <c r="C43" s="196">
        <v>5.851</v>
      </c>
      <c r="D43" s="196">
        <f t="shared" si="24"/>
        <v>19.843</v>
      </c>
      <c r="E43" s="199">
        <f t="shared" si="25"/>
        <v>0.0016085440985732814</v>
      </c>
      <c r="F43" s="197">
        <v>7.37</v>
      </c>
      <c r="G43" s="196">
        <v>21.953</v>
      </c>
      <c r="H43" s="196">
        <f t="shared" si="26"/>
        <v>29.323</v>
      </c>
      <c r="I43" s="198">
        <f t="shared" si="27"/>
        <v>-0.3232957064420421</v>
      </c>
      <c r="J43" s="197">
        <v>33.059000000000005</v>
      </c>
      <c r="K43" s="196">
        <v>45.74399999999999</v>
      </c>
      <c r="L43" s="196">
        <f t="shared" si="28"/>
        <v>78.803</v>
      </c>
      <c r="M43" s="198">
        <f t="shared" si="29"/>
        <v>0.0013624173702846483</v>
      </c>
      <c r="N43" s="197">
        <v>38.665</v>
      </c>
      <c r="O43" s="196">
        <v>43.14600000000001</v>
      </c>
      <c r="P43" s="196">
        <f t="shared" si="30"/>
        <v>81.811</v>
      </c>
      <c r="Q43" s="195">
        <f t="shared" si="31"/>
        <v>-0.03676767182897178</v>
      </c>
    </row>
    <row r="44" spans="1:17" s="187" customFormat="1" ht="18" customHeight="1">
      <c r="A44" s="201" t="s">
        <v>218</v>
      </c>
      <c r="B44" s="200">
        <v>17.518</v>
      </c>
      <c r="C44" s="196">
        <v>0.262</v>
      </c>
      <c r="D44" s="196">
        <f t="shared" si="24"/>
        <v>17.78</v>
      </c>
      <c r="E44" s="199">
        <f t="shared" si="25"/>
        <v>0.0014413099870298316</v>
      </c>
      <c r="F44" s="197">
        <v>40.675</v>
      </c>
      <c r="G44" s="196">
        <v>0.514</v>
      </c>
      <c r="H44" s="196">
        <f t="shared" si="26"/>
        <v>41.189</v>
      </c>
      <c r="I44" s="198">
        <f t="shared" si="27"/>
        <v>-0.5683313506033164</v>
      </c>
      <c r="J44" s="197">
        <v>120.34500000000001</v>
      </c>
      <c r="K44" s="196">
        <v>2.3669999999999995</v>
      </c>
      <c r="L44" s="196">
        <f t="shared" si="28"/>
        <v>122.71200000000002</v>
      </c>
      <c r="M44" s="198">
        <f t="shared" si="29"/>
        <v>0.002121555782677941</v>
      </c>
      <c r="N44" s="197">
        <v>159.946</v>
      </c>
      <c r="O44" s="196">
        <v>1.8950000000000002</v>
      </c>
      <c r="P44" s="196">
        <f t="shared" si="30"/>
        <v>161.841</v>
      </c>
      <c r="Q44" s="195">
        <f t="shared" si="31"/>
        <v>-0.2417743340686228</v>
      </c>
    </row>
    <row r="45" spans="1:17" s="187" customFormat="1" ht="18" customHeight="1">
      <c r="A45" s="201" t="s">
        <v>229</v>
      </c>
      <c r="B45" s="200">
        <v>17.535</v>
      </c>
      <c r="C45" s="196">
        <v>0</v>
      </c>
      <c r="D45" s="196">
        <f t="shared" si="24"/>
        <v>17.535</v>
      </c>
      <c r="E45" s="199">
        <f t="shared" si="25"/>
        <v>0.0014214494163424126</v>
      </c>
      <c r="F45" s="197">
        <v>3.285</v>
      </c>
      <c r="G45" s="196"/>
      <c r="H45" s="196">
        <f t="shared" si="26"/>
        <v>3.285</v>
      </c>
      <c r="I45" s="198">
        <f t="shared" si="27"/>
        <v>4.337899543378995</v>
      </c>
      <c r="J45" s="197">
        <v>66.855</v>
      </c>
      <c r="K45" s="196">
        <v>0.1</v>
      </c>
      <c r="L45" s="196">
        <f t="shared" si="28"/>
        <v>66.955</v>
      </c>
      <c r="M45" s="198">
        <f t="shared" si="29"/>
        <v>0.0011575784554827687</v>
      </c>
      <c r="N45" s="197">
        <v>48.073</v>
      </c>
      <c r="O45" s="196"/>
      <c r="P45" s="196">
        <f t="shared" si="30"/>
        <v>48.073</v>
      </c>
      <c r="Q45" s="195">
        <f t="shared" si="31"/>
        <v>0.39277765065629344</v>
      </c>
    </row>
    <row r="46" spans="1:17" s="187" customFormat="1" ht="18" customHeight="1" thickBot="1">
      <c r="A46" s="194" t="s">
        <v>242</v>
      </c>
      <c r="B46" s="193">
        <v>1392.416</v>
      </c>
      <c r="C46" s="189">
        <v>857.0209999999981</v>
      </c>
      <c r="D46" s="189">
        <f t="shared" si="24"/>
        <v>2249.436999999998</v>
      </c>
      <c r="E46" s="192">
        <f t="shared" si="25"/>
        <v>0.1823473573281451</v>
      </c>
      <c r="F46" s="190">
        <v>1512.4639999999997</v>
      </c>
      <c r="G46" s="189">
        <v>1145.9819999999995</v>
      </c>
      <c r="H46" s="189">
        <f t="shared" si="26"/>
        <v>2658.445999999999</v>
      </c>
      <c r="I46" s="191">
        <f t="shared" si="27"/>
        <v>-0.15385266430087396</v>
      </c>
      <c r="J46" s="190">
        <v>6635.486000000015</v>
      </c>
      <c r="K46" s="189">
        <v>4290.008000000073</v>
      </c>
      <c r="L46" s="189">
        <f t="shared" si="28"/>
        <v>10925.494000000088</v>
      </c>
      <c r="M46" s="191">
        <f t="shared" si="29"/>
        <v>0.18888979866935043</v>
      </c>
      <c r="N46" s="190">
        <v>6632.227000000016</v>
      </c>
      <c r="O46" s="189">
        <v>3390.466000000001</v>
      </c>
      <c r="P46" s="189">
        <f t="shared" si="30"/>
        <v>10022.693000000017</v>
      </c>
      <c r="Q46" s="188">
        <f t="shared" si="31"/>
        <v>0.09007569123388981</v>
      </c>
    </row>
    <row r="47" ht="15" thickTop="1">
      <c r="A47" s="121" t="s">
        <v>147</v>
      </c>
    </row>
    <row r="48" ht="13.5" customHeight="1">
      <c r="A48" s="121" t="s">
        <v>53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47:Q65536 I47:I65536 I3 Q3">
    <cfRule type="cellIs" priority="4" dxfId="82" operator="lessThan" stopIfTrue="1">
      <formula>0</formula>
    </cfRule>
  </conditionalFormatting>
  <conditionalFormatting sqref="I8:I46 Q8:Q46">
    <cfRule type="cellIs" priority="5" dxfId="82" operator="lessThan">
      <formula>0</formula>
    </cfRule>
    <cfRule type="cellIs" priority="6" dxfId="84" operator="greaterThanOrEqual">
      <formula>0</formula>
    </cfRule>
  </conditionalFormatting>
  <conditionalFormatting sqref="I5 Q5">
    <cfRule type="cellIs" priority="1" dxfId="82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9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customWidth="1"/>
    <col min="7" max="7" width="9.421875" style="128" bestFit="1" customWidth="1"/>
    <col min="8" max="8" width="9.28125" style="128" bestFit="1" customWidth="1"/>
    <col min="9" max="9" width="10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57421875" style="128" customWidth="1"/>
    <col min="17" max="17" width="10.28125" style="128" customWidth="1"/>
    <col min="18" max="18" width="11.140625" style="128" bestFit="1" customWidth="1"/>
    <col min="19" max="19" width="9.42187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2" t="s">
        <v>28</v>
      </c>
      <c r="Y1" s="583"/>
    </row>
    <row r="2" ht="5.25" customHeight="1" thickBot="1"/>
    <row r="3" spans="1:25" ht="24.75" customHeight="1" thickTop="1">
      <c r="A3" s="647" t="s">
        <v>63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9"/>
    </row>
    <row r="4" spans="1:25" ht="16.5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1" customFormat="1" ht="15.75" customHeight="1" thickBot="1" thickTop="1">
      <c r="A5" s="587" t="s">
        <v>62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8" customFormat="1" ht="26.25" customHeight="1">
      <c r="A6" s="588"/>
      <c r="B6" s="632" t="s">
        <v>459</v>
      </c>
      <c r="C6" s="633"/>
      <c r="D6" s="633"/>
      <c r="E6" s="633"/>
      <c r="F6" s="633"/>
      <c r="G6" s="637" t="s">
        <v>34</v>
      </c>
      <c r="H6" s="632" t="s">
        <v>460</v>
      </c>
      <c r="I6" s="633"/>
      <c r="J6" s="633"/>
      <c r="K6" s="633"/>
      <c r="L6" s="633"/>
      <c r="M6" s="634" t="s">
        <v>33</v>
      </c>
      <c r="N6" s="632" t="s">
        <v>461</v>
      </c>
      <c r="O6" s="633"/>
      <c r="P6" s="633"/>
      <c r="Q6" s="633"/>
      <c r="R6" s="633"/>
      <c r="S6" s="637" t="s">
        <v>34</v>
      </c>
      <c r="T6" s="632" t="s">
        <v>462</v>
      </c>
      <c r="U6" s="633"/>
      <c r="V6" s="633"/>
      <c r="W6" s="633"/>
      <c r="X6" s="633"/>
      <c r="Y6" s="650" t="s">
        <v>33</v>
      </c>
    </row>
    <row r="7" spans="1:25" s="168" customFormat="1" ht="26.25" customHeight="1">
      <c r="A7" s="589"/>
      <c r="B7" s="655" t="s">
        <v>22</v>
      </c>
      <c r="C7" s="654"/>
      <c r="D7" s="653" t="s">
        <v>21</v>
      </c>
      <c r="E7" s="654"/>
      <c r="F7" s="645" t="s">
        <v>17</v>
      </c>
      <c r="G7" s="638"/>
      <c r="H7" s="655" t="s">
        <v>22</v>
      </c>
      <c r="I7" s="654"/>
      <c r="J7" s="653" t="s">
        <v>21</v>
      </c>
      <c r="K7" s="654"/>
      <c r="L7" s="645" t="s">
        <v>17</v>
      </c>
      <c r="M7" s="635"/>
      <c r="N7" s="655" t="s">
        <v>22</v>
      </c>
      <c r="O7" s="654"/>
      <c r="P7" s="653" t="s">
        <v>21</v>
      </c>
      <c r="Q7" s="654"/>
      <c r="R7" s="645" t="s">
        <v>17</v>
      </c>
      <c r="S7" s="638"/>
      <c r="T7" s="655" t="s">
        <v>22</v>
      </c>
      <c r="U7" s="654"/>
      <c r="V7" s="653" t="s">
        <v>21</v>
      </c>
      <c r="W7" s="654"/>
      <c r="X7" s="645" t="s">
        <v>17</v>
      </c>
      <c r="Y7" s="651"/>
    </row>
    <row r="8" spans="1:25" s="267" customFormat="1" ht="21" customHeight="1" thickBot="1">
      <c r="A8" s="590"/>
      <c r="B8" s="270" t="s">
        <v>19</v>
      </c>
      <c r="C8" s="268" t="s">
        <v>18</v>
      </c>
      <c r="D8" s="269" t="s">
        <v>19</v>
      </c>
      <c r="E8" s="268" t="s">
        <v>18</v>
      </c>
      <c r="F8" s="646"/>
      <c r="G8" s="639"/>
      <c r="H8" s="270" t="s">
        <v>19</v>
      </c>
      <c r="I8" s="268" t="s">
        <v>18</v>
      </c>
      <c r="J8" s="269" t="s">
        <v>19</v>
      </c>
      <c r="K8" s="268" t="s">
        <v>18</v>
      </c>
      <c r="L8" s="646"/>
      <c r="M8" s="636"/>
      <c r="N8" s="270" t="s">
        <v>19</v>
      </c>
      <c r="O8" s="268" t="s">
        <v>18</v>
      </c>
      <c r="P8" s="269" t="s">
        <v>19</v>
      </c>
      <c r="Q8" s="268" t="s">
        <v>18</v>
      </c>
      <c r="R8" s="646"/>
      <c r="S8" s="639"/>
      <c r="T8" s="270" t="s">
        <v>19</v>
      </c>
      <c r="U8" s="268" t="s">
        <v>18</v>
      </c>
      <c r="V8" s="269" t="s">
        <v>19</v>
      </c>
      <c r="W8" s="268" t="s">
        <v>18</v>
      </c>
      <c r="X8" s="646"/>
      <c r="Y8" s="652"/>
    </row>
    <row r="9" spans="1:25" s="259" customFormat="1" ht="18" customHeight="1" thickBot="1" thickTop="1">
      <c r="A9" s="266" t="s">
        <v>24</v>
      </c>
      <c r="B9" s="263">
        <f>B10+B27+B45+B57+B69+B77</f>
        <v>289917</v>
      </c>
      <c r="C9" s="262">
        <f>C10+C27+C45+C57+C69+C77</f>
        <v>288093</v>
      </c>
      <c r="D9" s="261">
        <f>D10+D27+D45+D57+D69+D77</f>
        <v>881</v>
      </c>
      <c r="E9" s="262">
        <f>E10+E27+E45+E57+E69+E77</f>
        <v>576</v>
      </c>
      <c r="F9" s="261">
        <f aca="true" t="shared" si="0" ref="F9:F40">SUM(B9:E9)</f>
        <v>579467</v>
      </c>
      <c r="G9" s="264">
        <f aca="true" t="shared" si="1" ref="G9:G40">F9/$F$9</f>
        <v>1</v>
      </c>
      <c r="H9" s="263">
        <f>H10+H27+H45+H57+H69+H77</f>
        <v>263838</v>
      </c>
      <c r="I9" s="262">
        <f>I10+I27+I45+I57+I69+I77</f>
        <v>252591</v>
      </c>
      <c r="J9" s="261">
        <f>J10+J27+J45+J57+J69+J77</f>
        <v>1181</v>
      </c>
      <c r="K9" s="262">
        <f>K10+K27+K45+K57+K69+K77</f>
        <v>718</v>
      </c>
      <c r="L9" s="261">
        <f aca="true" t="shared" si="2" ref="L9:L40">SUM(H9:K9)</f>
        <v>518328</v>
      </c>
      <c r="M9" s="265">
        <f aca="true" t="shared" si="3" ref="M9:M39">IF(ISERROR(F9/L9-1),"         /0",(F9/L9-1))</f>
        <v>0.11795426833973854</v>
      </c>
      <c r="N9" s="263">
        <f>N10+N27+N45+N57+N69+N77</f>
        <v>1514172</v>
      </c>
      <c r="O9" s="262">
        <f>O10+O27+O45+O57+O69+O77</f>
        <v>1423034</v>
      </c>
      <c r="P9" s="261">
        <f>P10+P27+P45+P57+P69+P77</f>
        <v>13308</v>
      </c>
      <c r="Q9" s="262">
        <f>Q10+Q27+Q45+Q57+Q69+Q77</f>
        <v>11618</v>
      </c>
      <c r="R9" s="261">
        <f aca="true" t="shared" si="4" ref="R9:R40">SUM(N9:Q9)</f>
        <v>2962132</v>
      </c>
      <c r="S9" s="264">
        <f aca="true" t="shared" si="5" ref="S9:S40">R9/$R$9</f>
        <v>1</v>
      </c>
      <c r="T9" s="263">
        <f>T10+T27+T45+T57+T69+T77</f>
        <v>1378438</v>
      </c>
      <c r="U9" s="262">
        <f>U10+U27+U45+U57+U69+U77</f>
        <v>1269803</v>
      </c>
      <c r="V9" s="261">
        <f>V10+V27+V45+V57+V69+V77</f>
        <v>13188</v>
      </c>
      <c r="W9" s="262">
        <f>W10+W27+W45+W57+W69+W77</f>
        <v>12787</v>
      </c>
      <c r="X9" s="261">
        <f aca="true" t="shared" si="6" ref="X9:X40">SUM(T9:W9)</f>
        <v>2674216</v>
      </c>
      <c r="Y9" s="260">
        <f aca="true" t="shared" si="7" ref="Y9:Y39">IF(ISERROR(R9/X9-1),"         /0",(R9/X9-1))</f>
        <v>0.10766370405382353</v>
      </c>
    </row>
    <row r="10" spans="1:25" s="236" customFormat="1" ht="19.5" customHeight="1">
      <c r="A10" s="243" t="s">
        <v>61</v>
      </c>
      <c r="B10" s="240">
        <f>SUM(B11:B26)</f>
        <v>90568</v>
      </c>
      <c r="C10" s="239">
        <f>SUM(C11:C26)</f>
        <v>95275</v>
      </c>
      <c r="D10" s="238">
        <f>SUM(D11:D26)</f>
        <v>38</v>
      </c>
      <c r="E10" s="239">
        <f>SUM(E11:E26)</f>
        <v>19</v>
      </c>
      <c r="F10" s="238">
        <f t="shared" si="0"/>
        <v>185900</v>
      </c>
      <c r="G10" s="241">
        <f t="shared" si="1"/>
        <v>0.32081205659683815</v>
      </c>
      <c r="H10" s="240">
        <f>SUM(H11:H26)</f>
        <v>87351</v>
      </c>
      <c r="I10" s="239">
        <f>SUM(I11:I26)</f>
        <v>87126</v>
      </c>
      <c r="J10" s="238">
        <f>SUM(J11:J26)</f>
        <v>83</v>
      </c>
      <c r="K10" s="239">
        <f>SUM(K11:K26)</f>
        <v>26</v>
      </c>
      <c r="L10" s="238">
        <f t="shared" si="2"/>
        <v>174586</v>
      </c>
      <c r="M10" s="242">
        <f t="shared" si="3"/>
        <v>0.06480473806605347</v>
      </c>
      <c r="N10" s="240">
        <f>SUM(N11:N26)</f>
        <v>453000</v>
      </c>
      <c r="O10" s="239">
        <f>SUM(O11:O26)</f>
        <v>441809</v>
      </c>
      <c r="P10" s="238">
        <f>SUM(P11:P26)</f>
        <v>1382</v>
      </c>
      <c r="Q10" s="239">
        <f>SUM(Q11:Q26)</f>
        <v>1191</v>
      </c>
      <c r="R10" s="238">
        <f t="shared" si="4"/>
        <v>897382</v>
      </c>
      <c r="S10" s="241">
        <f t="shared" si="5"/>
        <v>0.30295138771668517</v>
      </c>
      <c r="T10" s="240">
        <f>SUM(T11:T26)</f>
        <v>454412</v>
      </c>
      <c r="U10" s="239">
        <f>SUM(U11:U26)</f>
        <v>434967</v>
      </c>
      <c r="V10" s="238">
        <f>SUM(V11:V26)</f>
        <v>925</v>
      </c>
      <c r="W10" s="239">
        <f>SUM(W11:W26)</f>
        <v>815</v>
      </c>
      <c r="X10" s="238">
        <f t="shared" si="6"/>
        <v>891119</v>
      </c>
      <c r="Y10" s="237">
        <f t="shared" si="7"/>
        <v>0.007028242019303743</v>
      </c>
    </row>
    <row r="11" spans="1:25" ht="19.5" customHeight="1">
      <c r="A11" s="235" t="s">
        <v>366</v>
      </c>
      <c r="B11" s="233">
        <v>19821</v>
      </c>
      <c r="C11" s="230">
        <v>21813</v>
      </c>
      <c r="D11" s="229">
        <v>0</v>
      </c>
      <c r="E11" s="230">
        <v>0</v>
      </c>
      <c r="F11" s="229">
        <f t="shared" si="0"/>
        <v>41634</v>
      </c>
      <c r="G11" s="232">
        <f t="shared" si="1"/>
        <v>0.07184878517672275</v>
      </c>
      <c r="H11" s="233">
        <v>17002</v>
      </c>
      <c r="I11" s="230">
        <v>17889</v>
      </c>
      <c r="J11" s="229">
        <v>0</v>
      </c>
      <c r="K11" s="230">
        <v>0</v>
      </c>
      <c r="L11" s="229">
        <f t="shared" si="2"/>
        <v>34891</v>
      </c>
      <c r="M11" s="234">
        <f t="shared" si="3"/>
        <v>0.19325900662061857</v>
      </c>
      <c r="N11" s="233">
        <v>103750</v>
      </c>
      <c r="O11" s="230">
        <v>106045</v>
      </c>
      <c r="P11" s="229">
        <v>758</v>
      </c>
      <c r="Q11" s="230">
        <v>689</v>
      </c>
      <c r="R11" s="229">
        <f t="shared" si="4"/>
        <v>211242</v>
      </c>
      <c r="S11" s="232">
        <f t="shared" si="5"/>
        <v>0.07131417506039568</v>
      </c>
      <c r="T11" s="233">
        <v>82026</v>
      </c>
      <c r="U11" s="230">
        <v>85340</v>
      </c>
      <c r="V11" s="229">
        <v>375</v>
      </c>
      <c r="W11" s="230">
        <v>415</v>
      </c>
      <c r="X11" s="229">
        <f t="shared" si="6"/>
        <v>168156</v>
      </c>
      <c r="Y11" s="228">
        <f t="shared" si="7"/>
        <v>0.2562263612359952</v>
      </c>
    </row>
    <row r="12" spans="1:25" ht="19.5" customHeight="1">
      <c r="A12" s="235" t="s">
        <v>370</v>
      </c>
      <c r="B12" s="233">
        <v>8293</v>
      </c>
      <c r="C12" s="230">
        <v>8758</v>
      </c>
      <c r="D12" s="229">
        <v>0</v>
      </c>
      <c r="E12" s="230">
        <v>0</v>
      </c>
      <c r="F12" s="229">
        <f t="shared" si="0"/>
        <v>17051</v>
      </c>
      <c r="G12" s="232">
        <f t="shared" si="1"/>
        <v>0.029425316713462542</v>
      </c>
      <c r="H12" s="233">
        <v>9143</v>
      </c>
      <c r="I12" s="230">
        <v>8999</v>
      </c>
      <c r="J12" s="229"/>
      <c r="K12" s="230"/>
      <c r="L12" s="229">
        <f t="shared" si="2"/>
        <v>18142</v>
      </c>
      <c r="M12" s="234">
        <f t="shared" si="3"/>
        <v>-0.0601366993716238</v>
      </c>
      <c r="N12" s="233">
        <v>37960</v>
      </c>
      <c r="O12" s="230">
        <v>39006</v>
      </c>
      <c r="P12" s="229"/>
      <c r="Q12" s="230"/>
      <c r="R12" s="229">
        <f t="shared" si="4"/>
        <v>76966</v>
      </c>
      <c r="S12" s="232">
        <f t="shared" si="5"/>
        <v>0.02598331201985597</v>
      </c>
      <c r="T12" s="233">
        <v>44612</v>
      </c>
      <c r="U12" s="230">
        <v>45204</v>
      </c>
      <c r="V12" s="229"/>
      <c r="W12" s="230">
        <v>1</v>
      </c>
      <c r="X12" s="229">
        <f t="shared" si="6"/>
        <v>89817</v>
      </c>
      <c r="Y12" s="228">
        <f t="shared" si="7"/>
        <v>-0.1430798178518543</v>
      </c>
    </row>
    <row r="13" spans="1:25" ht="19.5" customHeight="1">
      <c r="A13" s="235" t="s">
        <v>367</v>
      </c>
      <c r="B13" s="233">
        <v>7858</v>
      </c>
      <c r="C13" s="230">
        <v>8442</v>
      </c>
      <c r="D13" s="229">
        <v>0</v>
      </c>
      <c r="E13" s="230">
        <v>0</v>
      </c>
      <c r="F13" s="229">
        <f t="shared" si="0"/>
        <v>16300</v>
      </c>
      <c r="G13" s="232">
        <f t="shared" si="1"/>
        <v>0.02812929813086854</v>
      </c>
      <c r="H13" s="233">
        <v>7237</v>
      </c>
      <c r="I13" s="230">
        <v>7287</v>
      </c>
      <c r="J13" s="229">
        <v>3</v>
      </c>
      <c r="K13" s="230"/>
      <c r="L13" s="229">
        <f t="shared" si="2"/>
        <v>14527</v>
      </c>
      <c r="M13" s="234">
        <f t="shared" si="3"/>
        <v>0.12204859916018451</v>
      </c>
      <c r="N13" s="233">
        <v>37491</v>
      </c>
      <c r="O13" s="230">
        <v>37095</v>
      </c>
      <c r="P13" s="229">
        <v>194</v>
      </c>
      <c r="Q13" s="230">
        <v>86</v>
      </c>
      <c r="R13" s="229">
        <f t="shared" si="4"/>
        <v>74866</v>
      </c>
      <c r="S13" s="232">
        <f t="shared" si="5"/>
        <v>0.025274363195158082</v>
      </c>
      <c r="T13" s="233">
        <v>39865</v>
      </c>
      <c r="U13" s="230">
        <v>38756</v>
      </c>
      <c r="V13" s="229">
        <v>92</v>
      </c>
      <c r="W13" s="230">
        <v>53</v>
      </c>
      <c r="X13" s="229">
        <f t="shared" si="6"/>
        <v>78766</v>
      </c>
      <c r="Y13" s="228">
        <f t="shared" si="7"/>
        <v>-0.049513749587385414</v>
      </c>
    </row>
    <row r="14" spans="1:25" ht="19.5" customHeight="1">
      <c r="A14" s="235" t="s">
        <v>368</v>
      </c>
      <c r="B14" s="233">
        <v>6646</v>
      </c>
      <c r="C14" s="230">
        <v>7752</v>
      </c>
      <c r="D14" s="229">
        <v>0</v>
      </c>
      <c r="E14" s="230">
        <v>0</v>
      </c>
      <c r="F14" s="229">
        <f t="shared" si="0"/>
        <v>14398</v>
      </c>
      <c r="G14" s="232">
        <f t="shared" si="1"/>
        <v>0.02484697144099664</v>
      </c>
      <c r="H14" s="233">
        <v>5767</v>
      </c>
      <c r="I14" s="230">
        <v>6273</v>
      </c>
      <c r="J14" s="229"/>
      <c r="K14" s="230"/>
      <c r="L14" s="229">
        <f t="shared" si="2"/>
        <v>12040</v>
      </c>
      <c r="M14" s="234">
        <f t="shared" si="3"/>
        <v>0.19584717607973423</v>
      </c>
      <c r="N14" s="233">
        <v>31469</v>
      </c>
      <c r="O14" s="230">
        <v>32944</v>
      </c>
      <c r="P14" s="229"/>
      <c r="Q14" s="230"/>
      <c r="R14" s="229">
        <f t="shared" si="4"/>
        <v>64413</v>
      </c>
      <c r="S14" s="232">
        <f t="shared" si="5"/>
        <v>0.021745486021554745</v>
      </c>
      <c r="T14" s="233">
        <v>29209</v>
      </c>
      <c r="U14" s="230">
        <v>30075</v>
      </c>
      <c r="V14" s="229"/>
      <c r="W14" s="230"/>
      <c r="X14" s="229">
        <f t="shared" si="6"/>
        <v>59284</v>
      </c>
      <c r="Y14" s="228">
        <f t="shared" si="7"/>
        <v>0.08651575467242423</v>
      </c>
    </row>
    <row r="15" spans="1:25" ht="19.5" customHeight="1">
      <c r="A15" s="235" t="s">
        <v>369</v>
      </c>
      <c r="B15" s="233">
        <v>6396</v>
      </c>
      <c r="C15" s="230">
        <v>7341</v>
      </c>
      <c r="D15" s="229">
        <v>0</v>
      </c>
      <c r="E15" s="230">
        <v>0</v>
      </c>
      <c r="F15" s="229">
        <f t="shared" si="0"/>
        <v>13737</v>
      </c>
      <c r="G15" s="232">
        <f t="shared" si="1"/>
        <v>0.02370626800145651</v>
      </c>
      <c r="H15" s="233">
        <v>5904</v>
      </c>
      <c r="I15" s="230">
        <v>6241</v>
      </c>
      <c r="J15" s="229"/>
      <c r="K15" s="230"/>
      <c r="L15" s="229">
        <f t="shared" si="2"/>
        <v>12145</v>
      </c>
      <c r="M15" s="234">
        <f t="shared" si="3"/>
        <v>0.13108275010292303</v>
      </c>
      <c r="N15" s="233">
        <v>32474</v>
      </c>
      <c r="O15" s="230">
        <v>32378</v>
      </c>
      <c r="P15" s="229">
        <v>114</v>
      </c>
      <c r="Q15" s="230">
        <v>132</v>
      </c>
      <c r="R15" s="229">
        <f t="shared" si="4"/>
        <v>65098</v>
      </c>
      <c r="S15" s="232">
        <f t="shared" si="5"/>
        <v>0.021976738376277626</v>
      </c>
      <c r="T15" s="233">
        <v>31716</v>
      </c>
      <c r="U15" s="230">
        <v>29883</v>
      </c>
      <c r="V15" s="229">
        <v>118</v>
      </c>
      <c r="W15" s="230">
        <v>129</v>
      </c>
      <c r="X15" s="229">
        <f t="shared" si="6"/>
        <v>61846</v>
      </c>
      <c r="Y15" s="228">
        <f t="shared" si="7"/>
        <v>0.05258222035378202</v>
      </c>
    </row>
    <row r="16" spans="1:25" ht="19.5" customHeight="1">
      <c r="A16" s="235" t="s">
        <v>371</v>
      </c>
      <c r="B16" s="233">
        <v>6384</v>
      </c>
      <c r="C16" s="230">
        <v>6858</v>
      </c>
      <c r="D16" s="229">
        <v>0</v>
      </c>
      <c r="E16" s="230">
        <v>0</v>
      </c>
      <c r="F16" s="229">
        <f t="shared" si="0"/>
        <v>13242</v>
      </c>
      <c r="G16" s="232">
        <f t="shared" si="1"/>
        <v>0.022852034714660196</v>
      </c>
      <c r="H16" s="233">
        <v>6102</v>
      </c>
      <c r="I16" s="230">
        <v>6205</v>
      </c>
      <c r="J16" s="229"/>
      <c r="K16" s="230"/>
      <c r="L16" s="229">
        <f t="shared" si="2"/>
        <v>12307</v>
      </c>
      <c r="M16" s="234">
        <f t="shared" si="3"/>
        <v>0.07597302348257085</v>
      </c>
      <c r="N16" s="233">
        <v>26749</v>
      </c>
      <c r="O16" s="230">
        <v>29340</v>
      </c>
      <c r="P16" s="229"/>
      <c r="Q16" s="230"/>
      <c r="R16" s="229">
        <f t="shared" si="4"/>
        <v>56089</v>
      </c>
      <c r="S16" s="232">
        <f t="shared" si="5"/>
        <v>0.018935347918323693</v>
      </c>
      <c r="T16" s="233">
        <v>25918</v>
      </c>
      <c r="U16" s="230">
        <v>28878</v>
      </c>
      <c r="V16" s="229">
        <v>54</v>
      </c>
      <c r="W16" s="230">
        <v>53</v>
      </c>
      <c r="X16" s="229">
        <f t="shared" si="6"/>
        <v>54903</v>
      </c>
      <c r="Y16" s="228">
        <f t="shared" si="7"/>
        <v>0.02160173396717857</v>
      </c>
    </row>
    <row r="17" spans="1:25" ht="19.5" customHeight="1">
      <c r="A17" s="235" t="s">
        <v>372</v>
      </c>
      <c r="B17" s="233">
        <v>4985</v>
      </c>
      <c r="C17" s="230">
        <v>5260</v>
      </c>
      <c r="D17" s="229">
        <v>0</v>
      </c>
      <c r="E17" s="230">
        <v>0</v>
      </c>
      <c r="F17" s="229">
        <f t="shared" si="0"/>
        <v>10245</v>
      </c>
      <c r="G17" s="232">
        <f t="shared" si="1"/>
        <v>0.017680040450966147</v>
      </c>
      <c r="H17" s="233">
        <v>3284</v>
      </c>
      <c r="I17" s="230">
        <v>3152</v>
      </c>
      <c r="J17" s="229"/>
      <c r="K17" s="230"/>
      <c r="L17" s="229">
        <f t="shared" si="2"/>
        <v>6436</v>
      </c>
      <c r="M17" s="234">
        <f t="shared" si="3"/>
        <v>0.5918272218769423</v>
      </c>
      <c r="N17" s="233">
        <v>23709</v>
      </c>
      <c r="O17" s="230">
        <v>23380</v>
      </c>
      <c r="P17" s="229"/>
      <c r="Q17" s="230"/>
      <c r="R17" s="229">
        <f t="shared" si="4"/>
        <v>47089</v>
      </c>
      <c r="S17" s="232">
        <f t="shared" si="5"/>
        <v>0.015896995812475608</v>
      </c>
      <c r="T17" s="233">
        <v>17150</v>
      </c>
      <c r="U17" s="230">
        <v>16666</v>
      </c>
      <c r="V17" s="229"/>
      <c r="W17" s="230"/>
      <c r="X17" s="229">
        <f t="shared" si="6"/>
        <v>33816</v>
      </c>
      <c r="Y17" s="228">
        <f t="shared" si="7"/>
        <v>0.3925065057960728</v>
      </c>
    </row>
    <row r="18" spans="1:25" ht="19.5" customHeight="1">
      <c r="A18" s="235" t="s">
        <v>373</v>
      </c>
      <c r="B18" s="233">
        <v>3490</v>
      </c>
      <c r="C18" s="230">
        <v>3278</v>
      </c>
      <c r="D18" s="229">
        <v>2</v>
      </c>
      <c r="E18" s="230">
        <v>0</v>
      </c>
      <c r="F18" s="229">
        <f t="shared" si="0"/>
        <v>6770</v>
      </c>
      <c r="G18" s="232">
        <f t="shared" si="1"/>
        <v>0.011683150205274847</v>
      </c>
      <c r="H18" s="233">
        <v>3406</v>
      </c>
      <c r="I18" s="230">
        <v>3400</v>
      </c>
      <c r="J18" s="229">
        <v>4</v>
      </c>
      <c r="K18" s="230"/>
      <c r="L18" s="229">
        <f t="shared" si="2"/>
        <v>6810</v>
      </c>
      <c r="M18" s="234">
        <f t="shared" si="3"/>
        <v>-0.005873715124816492</v>
      </c>
      <c r="N18" s="233">
        <v>18193</v>
      </c>
      <c r="O18" s="230">
        <v>16317</v>
      </c>
      <c r="P18" s="229">
        <v>2</v>
      </c>
      <c r="Q18" s="230"/>
      <c r="R18" s="229">
        <f t="shared" si="4"/>
        <v>34512</v>
      </c>
      <c r="S18" s="232">
        <f t="shared" si="5"/>
        <v>0.011651067541892124</v>
      </c>
      <c r="T18" s="233">
        <v>19087</v>
      </c>
      <c r="U18" s="230">
        <v>17153</v>
      </c>
      <c r="V18" s="229">
        <v>4</v>
      </c>
      <c r="W18" s="230">
        <v>5</v>
      </c>
      <c r="X18" s="229">
        <f t="shared" si="6"/>
        <v>36249</v>
      </c>
      <c r="Y18" s="228">
        <f t="shared" si="7"/>
        <v>-0.04791856327071087</v>
      </c>
    </row>
    <row r="19" spans="1:25" ht="19.5" customHeight="1">
      <c r="A19" s="235" t="s">
        <v>374</v>
      </c>
      <c r="B19" s="233">
        <v>3049</v>
      </c>
      <c r="C19" s="230">
        <v>3122</v>
      </c>
      <c r="D19" s="229">
        <v>0</v>
      </c>
      <c r="E19" s="230">
        <v>0</v>
      </c>
      <c r="F19" s="229">
        <f t="shared" si="0"/>
        <v>6171</v>
      </c>
      <c r="G19" s="232">
        <f t="shared" si="1"/>
        <v>0.010649441642060721</v>
      </c>
      <c r="H19" s="233">
        <v>3175</v>
      </c>
      <c r="I19" s="230">
        <v>3291</v>
      </c>
      <c r="J19" s="229"/>
      <c r="K19" s="230"/>
      <c r="L19" s="229">
        <f t="shared" si="2"/>
        <v>6466</v>
      </c>
      <c r="M19" s="234">
        <f t="shared" si="3"/>
        <v>-0.04562326012991025</v>
      </c>
      <c r="N19" s="233">
        <v>15972</v>
      </c>
      <c r="O19" s="230">
        <v>15645</v>
      </c>
      <c r="P19" s="229">
        <v>111</v>
      </c>
      <c r="Q19" s="230">
        <v>148</v>
      </c>
      <c r="R19" s="229">
        <f t="shared" si="4"/>
        <v>31876</v>
      </c>
      <c r="S19" s="232">
        <f t="shared" si="5"/>
        <v>0.010761167969557062</v>
      </c>
      <c r="T19" s="233">
        <v>16770</v>
      </c>
      <c r="U19" s="230">
        <v>16700</v>
      </c>
      <c r="V19" s="229">
        <v>11</v>
      </c>
      <c r="W19" s="230">
        <v>10</v>
      </c>
      <c r="X19" s="229">
        <f t="shared" si="6"/>
        <v>33491</v>
      </c>
      <c r="Y19" s="228">
        <f t="shared" si="7"/>
        <v>-0.04822191036397838</v>
      </c>
    </row>
    <row r="20" spans="1:25" ht="19.5" customHeight="1">
      <c r="A20" s="235" t="s">
        <v>375</v>
      </c>
      <c r="B20" s="233">
        <v>2485</v>
      </c>
      <c r="C20" s="230">
        <v>2655</v>
      </c>
      <c r="D20" s="229">
        <v>0</v>
      </c>
      <c r="E20" s="230">
        <v>0</v>
      </c>
      <c r="F20" s="229">
        <f t="shared" si="0"/>
        <v>5140</v>
      </c>
      <c r="G20" s="232">
        <f t="shared" si="1"/>
        <v>0.008870220392187994</v>
      </c>
      <c r="H20" s="233">
        <v>2510</v>
      </c>
      <c r="I20" s="230">
        <v>2987</v>
      </c>
      <c r="J20" s="229"/>
      <c r="K20" s="230"/>
      <c r="L20" s="229">
        <f t="shared" si="2"/>
        <v>5497</v>
      </c>
      <c r="M20" s="234">
        <f t="shared" si="3"/>
        <v>-0.06494451519010369</v>
      </c>
      <c r="N20" s="233">
        <v>12560</v>
      </c>
      <c r="O20" s="230">
        <v>13841</v>
      </c>
      <c r="P20" s="229"/>
      <c r="Q20" s="230"/>
      <c r="R20" s="229">
        <f t="shared" si="4"/>
        <v>26401</v>
      </c>
      <c r="S20" s="232">
        <f t="shared" si="5"/>
        <v>0.008912837105166143</v>
      </c>
      <c r="T20" s="233">
        <v>11569</v>
      </c>
      <c r="U20" s="230">
        <v>13441</v>
      </c>
      <c r="V20" s="229"/>
      <c r="W20" s="230"/>
      <c r="X20" s="229">
        <f t="shared" si="6"/>
        <v>25010</v>
      </c>
      <c r="Y20" s="228">
        <f t="shared" si="7"/>
        <v>0.05561775289884041</v>
      </c>
    </row>
    <row r="21" spans="1:25" ht="19.5" customHeight="1">
      <c r="A21" s="235" t="s">
        <v>377</v>
      </c>
      <c r="B21" s="233">
        <v>1353</v>
      </c>
      <c r="C21" s="230">
        <v>3511</v>
      </c>
      <c r="D21" s="229">
        <v>0</v>
      </c>
      <c r="E21" s="230">
        <v>0</v>
      </c>
      <c r="F21" s="229">
        <f t="shared" si="0"/>
        <v>4864</v>
      </c>
      <c r="G21" s="232">
        <f t="shared" si="1"/>
        <v>0.00839392062015611</v>
      </c>
      <c r="H21" s="233">
        <v>1291</v>
      </c>
      <c r="I21" s="230">
        <v>3056</v>
      </c>
      <c r="J21" s="229"/>
      <c r="K21" s="230"/>
      <c r="L21" s="229">
        <f t="shared" si="2"/>
        <v>4347</v>
      </c>
      <c r="M21" s="234">
        <f t="shared" si="3"/>
        <v>0.11893259719346672</v>
      </c>
      <c r="N21" s="233">
        <v>6851</v>
      </c>
      <c r="O21" s="230">
        <v>14926</v>
      </c>
      <c r="P21" s="229"/>
      <c r="Q21" s="230"/>
      <c r="R21" s="229">
        <f t="shared" si="4"/>
        <v>21777</v>
      </c>
      <c r="S21" s="232">
        <f t="shared" si="5"/>
        <v>0.007351799312117083</v>
      </c>
      <c r="T21" s="233">
        <v>6120</v>
      </c>
      <c r="U21" s="230">
        <v>16370</v>
      </c>
      <c r="V21" s="229"/>
      <c r="W21" s="230"/>
      <c r="X21" s="229">
        <f t="shared" si="6"/>
        <v>22490</v>
      </c>
      <c r="Y21" s="228">
        <f t="shared" si="7"/>
        <v>-0.03170297910182307</v>
      </c>
    </row>
    <row r="22" spans="1:25" ht="19.5" customHeight="1">
      <c r="A22" s="235" t="s">
        <v>376</v>
      </c>
      <c r="B22" s="233">
        <v>2568</v>
      </c>
      <c r="C22" s="230">
        <v>1884</v>
      </c>
      <c r="D22" s="229">
        <v>0</v>
      </c>
      <c r="E22" s="230">
        <v>0</v>
      </c>
      <c r="F22" s="229">
        <f t="shared" si="0"/>
        <v>4452</v>
      </c>
      <c r="G22" s="232">
        <f t="shared" si="1"/>
        <v>0.007682922409731702</v>
      </c>
      <c r="H22" s="233">
        <v>2917</v>
      </c>
      <c r="I22" s="230">
        <v>2034</v>
      </c>
      <c r="J22" s="229"/>
      <c r="K22" s="230"/>
      <c r="L22" s="229">
        <f t="shared" si="2"/>
        <v>4951</v>
      </c>
      <c r="M22" s="234">
        <f t="shared" si="3"/>
        <v>-0.10078771965259548</v>
      </c>
      <c r="N22" s="233">
        <v>16737</v>
      </c>
      <c r="O22" s="230">
        <v>11265</v>
      </c>
      <c r="P22" s="229"/>
      <c r="Q22" s="230"/>
      <c r="R22" s="229">
        <f t="shared" si="4"/>
        <v>28002</v>
      </c>
      <c r="S22" s="232">
        <f t="shared" si="5"/>
        <v>0.009453326185328676</v>
      </c>
      <c r="T22" s="233">
        <v>14942</v>
      </c>
      <c r="U22" s="230">
        <v>10806</v>
      </c>
      <c r="V22" s="229"/>
      <c r="W22" s="230"/>
      <c r="X22" s="229">
        <f t="shared" si="6"/>
        <v>25748</v>
      </c>
      <c r="Y22" s="228">
        <f t="shared" si="7"/>
        <v>0.08754077986639741</v>
      </c>
    </row>
    <row r="23" spans="1:25" ht="19.5" customHeight="1">
      <c r="A23" s="235" t="s">
        <v>378</v>
      </c>
      <c r="B23" s="233">
        <v>2110</v>
      </c>
      <c r="C23" s="230">
        <v>2070</v>
      </c>
      <c r="D23" s="229">
        <v>0</v>
      </c>
      <c r="E23" s="230">
        <v>0</v>
      </c>
      <c r="F23" s="229">
        <f t="shared" si="0"/>
        <v>4180</v>
      </c>
      <c r="G23" s="232">
        <f t="shared" si="1"/>
        <v>0.007213525532946657</v>
      </c>
      <c r="H23" s="233">
        <v>1801</v>
      </c>
      <c r="I23" s="230">
        <v>1743</v>
      </c>
      <c r="J23" s="229"/>
      <c r="K23" s="230"/>
      <c r="L23" s="229">
        <f t="shared" si="2"/>
        <v>3544</v>
      </c>
      <c r="M23" s="234">
        <f t="shared" si="3"/>
        <v>0.17945823927765248</v>
      </c>
      <c r="N23" s="233">
        <v>11024</v>
      </c>
      <c r="O23" s="230">
        <v>10380</v>
      </c>
      <c r="P23" s="229"/>
      <c r="Q23" s="230"/>
      <c r="R23" s="229">
        <f t="shared" si="4"/>
        <v>21404</v>
      </c>
      <c r="S23" s="232">
        <f t="shared" si="5"/>
        <v>0.007225876497063601</v>
      </c>
      <c r="T23" s="233">
        <v>12029</v>
      </c>
      <c r="U23" s="230">
        <v>10359</v>
      </c>
      <c r="V23" s="229"/>
      <c r="W23" s="230"/>
      <c r="X23" s="229">
        <f t="shared" si="6"/>
        <v>22388</v>
      </c>
      <c r="Y23" s="228">
        <f t="shared" si="7"/>
        <v>-0.043952117205645846</v>
      </c>
    </row>
    <row r="24" spans="1:25" ht="19.5" customHeight="1">
      <c r="A24" s="235" t="s">
        <v>379</v>
      </c>
      <c r="B24" s="233">
        <v>1603</v>
      </c>
      <c r="C24" s="230">
        <v>1666</v>
      </c>
      <c r="D24" s="229">
        <v>0</v>
      </c>
      <c r="E24" s="230">
        <v>0</v>
      </c>
      <c r="F24" s="229">
        <f t="shared" si="0"/>
        <v>3269</v>
      </c>
      <c r="G24" s="232">
        <f t="shared" si="1"/>
        <v>0.005641391140479095</v>
      </c>
      <c r="H24" s="233">
        <v>2081</v>
      </c>
      <c r="I24" s="230">
        <v>1879</v>
      </c>
      <c r="J24" s="229">
        <v>0</v>
      </c>
      <c r="K24" s="230"/>
      <c r="L24" s="229">
        <f t="shared" si="2"/>
        <v>3960</v>
      </c>
      <c r="M24" s="234">
        <f t="shared" si="3"/>
        <v>-0.17449494949494948</v>
      </c>
      <c r="N24" s="233">
        <v>8191</v>
      </c>
      <c r="O24" s="230">
        <v>7176</v>
      </c>
      <c r="P24" s="229">
        <v>5</v>
      </c>
      <c r="Q24" s="230"/>
      <c r="R24" s="229">
        <f t="shared" si="4"/>
        <v>15372</v>
      </c>
      <c r="S24" s="232">
        <f t="shared" si="5"/>
        <v>0.00518950539678853</v>
      </c>
      <c r="T24" s="233">
        <v>11147</v>
      </c>
      <c r="U24" s="230">
        <v>9022</v>
      </c>
      <c r="V24" s="229">
        <v>97</v>
      </c>
      <c r="W24" s="230">
        <v>64</v>
      </c>
      <c r="X24" s="229">
        <f t="shared" si="6"/>
        <v>20330</v>
      </c>
      <c r="Y24" s="228">
        <f t="shared" si="7"/>
        <v>-0.24387604525332018</v>
      </c>
    </row>
    <row r="25" spans="1:25" ht="19.5" customHeight="1">
      <c r="A25" s="235" t="s">
        <v>380</v>
      </c>
      <c r="B25" s="233">
        <v>1105</v>
      </c>
      <c r="C25" s="230">
        <v>1116</v>
      </c>
      <c r="D25" s="229">
        <v>0</v>
      </c>
      <c r="E25" s="230">
        <v>0</v>
      </c>
      <c r="F25" s="229">
        <f t="shared" si="0"/>
        <v>2221</v>
      </c>
      <c r="G25" s="232">
        <f t="shared" si="1"/>
        <v>0.0038328325858073024</v>
      </c>
      <c r="H25" s="233">
        <v>1135</v>
      </c>
      <c r="I25" s="230">
        <v>1186</v>
      </c>
      <c r="J25" s="229"/>
      <c r="K25" s="230"/>
      <c r="L25" s="229">
        <f t="shared" si="2"/>
        <v>2321</v>
      </c>
      <c r="M25" s="234">
        <f t="shared" si="3"/>
        <v>-0.04308487720809995</v>
      </c>
      <c r="N25" s="233">
        <v>5711</v>
      </c>
      <c r="O25" s="230">
        <v>5160</v>
      </c>
      <c r="P25" s="229"/>
      <c r="Q25" s="230"/>
      <c r="R25" s="229">
        <f t="shared" si="4"/>
        <v>10871</v>
      </c>
      <c r="S25" s="232">
        <f t="shared" si="5"/>
        <v>0.003669991749186059</v>
      </c>
      <c r="T25" s="233">
        <v>6929</v>
      </c>
      <c r="U25" s="230">
        <v>6091</v>
      </c>
      <c r="V25" s="229"/>
      <c r="W25" s="230"/>
      <c r="X25" s="229">
        <f t="shared" si="6"/>
        <v>13020</v>
      </c>
      <c r="Y25" s="228">
        <f t="shared" si="7"/>
        <v>-0.1650537634408602</v>
      </c>
    </row>
    <row r="26" spans="1:25" ht="19.5" customHeight="1" thickBot="1">
      <c r="A26" s="235" t="s">
        <v>242</v>
      </c>
      <c r="B26" s="233">
        <v>12422</v>
      </c>
      <c r="C26" s="230">
        <v>9749</v>
      </c>
      <c r="D26" s="229">
        <v>36</v>
      </c>
      <c r="E26" s="230">
        <v>19</v>
      </c>
      <c r="F26" s="229">
        <f t="shared" si="0"/>
        <v>22226</v>
      </c>
      <c r="G26" s="232">
        <f t="shared" si="1"/>
        <v>0.03835593743906038</v>
      </c>
      <c r="H26" s="233">
        <v>14596</v>
      </c>
      <c r="I26" s="230">
        <v>11504</v>
      </c>
      <c r="J26" s="229">
        <v>76</v>
      </c>
      <c r="K26" s="230">
        <v>26</v>
      </c>
      <c r="L26" s="229">
        <f t="shared" si="2"/>
        <v>26202</v>
      </c>
      <c r="M26" s="234">
        <f t="shared" si="3"/>
        <v>-0.15174414166857497</v>
      </c>
      <c r="N26" s="233">
        <v>64159</v>
      </c>
      <c r="O26" s="230">
        <v>46911</v>
      </c>
      <c r="P26" s="229">
        <v>198</v>
      </c>
      <c r="Q26" s="230">
        <v>136</v>
      </c>
      <c r="R26" s="229">
        <f t="shared" si="4"/>
        <v>111404</v>
      </c>
      <c r="S26" s="232">
        <f t="shared" si="5"/>
        <v>0.03760939755554445</v>
      </c>
      <c r="T26" s="233">
        <v>85323</v>
      </c>
      <c r="U26" s="230">
        <v>60223</v>
      </c>
      <c r="V26" s="229">
        <v>174</v>
      </c>
      <c r="W26" s="230">
        <v>85</v>
      </c>
      <c r="X26" s="229">
        <f t="shared" si="6"/>
        <v>145805</v>
      </c>
      <c r="Y26" s="228">
        <f t="shared" si="7"/>
        <v>-0.2359384108912589</v>
      </c>
    </row>
    <row r="27" spans="1:25" s="236" customFormat="1" ht="19.5" customHeight="1">
      <c r="A27" s="243" t="s">
        <v>60</v>
      </c>
      <c r="B27" s="240">
        <f>SUM(B28:B44)</f>
        <v>82947</v>
      </c>
      <c r="C27" s="239">
        <f>SUM(C28:C44)</f>
        <v>81844</v>
      </c>
      <c r="D27" s="238">
        <f>SUM(D28:D44)</f>
        <v>163</v>
      </c>
      <c r="E27" s="239">
        <f>SUM(E28:E44)</f>
        <v>147</v>
      </c>
      <c r="F27" s="238">
        <f t="shared" si="0"/>
        <v>165101</v>
      </c>
      <c r="G27" s="241">
        <f t="shared" si="1"/>
        <v>0.28491872703708754</v>
      </c>
      <c r="H27" s="240">
        <f>SUM(H28:H44)</f>
        <v>72453</v>
      </c>
      <c r="I27" s="239">
        <f>SUM(I28:I44)</f>
        <v>73361</v>
      </c>
      <c r="J27" s="238">
        <f>SUM(J28:J44)</f>
        <v>86</v>
      </c>
      <c r="K27" s="239">
        <f>SUM(K28:K44)</f>
        <v>3</v>
      </c>
      <c r="L27" s="238">
        <f t="shared" si="2"/>
        <v>145903</v>
      </c>
      <c r="M27" s="242">
        <f t="shared" si="3"/>
        <v>0.13158057065310524</v>
      </c>
      <c r="N27" s="240">
        <f>SUM(N28:N44)</f>
        <v>431016</v>
      </c>
      <c r="O27" s="239">
        <f>SUM(O28:O44)</f>
        <v>413838</v>
      </c>
      <c r="P27" s="238">
        <f>SUM(P28:P44)</f>
        <v>674</v>
      </c>
      <c r="Q27" s="239">
        <f>SUM(Q28:Q44)</f>
        <v>422</v>
      </c>
      <c r="R27" s="238">
        <f t="shared" si="4"/>
        <v>845950</v>
      </c>
      <c r="S27" s="241">
        <f t="shared" si="5"/>
        <v>0.2855882182157986</v>
      </c>
      <c r="T27" s="240">
        <f>SUM(T28:T44)</f>
        <v>387012</v>
      </c>
      <c r="U27" s="239">
        <f>SUM(U28:U44)</f>
        <v>377202</v>
      </c>
      <c r="V27" s="238">
        <f>SUM(V28:V44)</f>
        <v>2898</v>
      </c>
      <c r="W27" s="239">
        <f>SUM(W28:W44)</f>
        <v>2565</v>
      </c>
      <c r="X27" s="238">
        <f t="shared" si="6"/>
        <v>769677</v>
      </c>
      <c r="Y27" s="237">
        <f t="shared" si="7"/>
        <v>0.09909741359037616</v>
      </c>
    </row>
    <row r="28" spans="1:25" ht="19.5" customHeight="1">
      <c r="A28" s="250" t="s">
        <v>381</v>
      </c>
      <c r="B28" s="247">
        <v>16082</v>
      </c>
      <c r="C28" s="245">
        <v>15310</v>
      </c>
      <c r="D28" s="246">
        <v>149</v>
      </c>
      <c r="E28" s="245">
        <v>145</v>
      </c>
      <c r="F28" s="229">
        <f t="shared" si="0"/>
        <v>31686</v>
      </c>
      <c r="G28" s="248">
        <f t="shared" si="1"/>
        <v>0.05468128469783439</v>
      </c>
      <c r="H28" s="247">
        <v>11821</v>
      </c>
      <c r="I28" s="245">
        <v>12389</v>
      </c>
      <c r="J28" s="246"/>
      <c r="K28" s="245">
        <v>0</v>
      </c>
      <c r="L28" s="246">
        <f t="shared" si="2"/>
        <v>24210</v>
      </c>
      <c r="M28" s="249">
        <f t="shared" si="3"/>
        <v>0.3087980173482032</v>
      </c>
      <c r="N28" s="247">
        <v>86546</v>
      </c>
      <c r="O28" s="245">
        <v>83915</v>
      </c>
      <c r="P28" s="246">
        <v>164</v>
      </c>
      <c r="Q28" s="245">
        <v>303</v>
      </c>
      <c r="R28" s="229">
        <f t="shared" si="4"/>
        <v>170928</v>
      </c>
      <c r="S28" s="248">
        <f t="shared" si="5"/>
        <v>0.05770438319426683</v>
      </c>
      <c r="T28" s="251">
        <v>61591</v>
      </c>
      <c r="U28" s="245">
        <v>63477</v>
      </c>
      <c r="V28" s="246">
        <v>9</v>
      </c>
      <c r="W28" s="245">
        <v>6</v>
      </c>
      <c r="X28" s="246">
        <f t="shared" si="6"/>
        <v>125083</v>
      </c>
      <c r="Y28" s="244">
        <f t="shared" si="7"/>
        <v>0.36651663295571746</v>
      </c>
    </row>
    <row r="29" spans="1:25" ht="19.5" customHeight="1">
      <c r="A29" s="250" t="s">
        <v>382</v>
      </c>
      <c r="B29" s="247">
        <v>12943</v>
      </c>
      <c r="C29" s="245">
        <v>13007</v>
      </c>
      <c r="D29" s="246">
        <v>0</v>
      </c>
      <c r="E29" s="245">
        <v>0</v>
      </c>
      <c r="F29" s="246">
        <f t="shared" si="0"/>
        <v>25950</v>
      </c>
      <c r="G29" s="248">
        <f t="shared" si="1"/>
        <v>0.0447825329138674</v>
      </c>
      <c r="H29" s="247">
        <v>11915</v>
      </c>
      <c r="I29" s="245">
        <v>11669</v>
      </c>
      <c r="J29" s="246"/>
      <c r="K29" s="245"/>
      <c r="L29" s="229">
        <f t="shared" si="2"/>
        <v>23584</v>
      </c>
      <c r="M29" s="249">
        <f t="shared" si="3"/>
        <v>0.1003222523744911</v>
      </c>
      <c r="N29" s="247">
        <v>62215</v>
      </c>
      <c r="O29" s="245">
        <v>62364</v>
      </c>
      <c r="P29" s="246"/>
      <c r="Q29" s="245">
        <v>0</v>
      </c>
      <c r="R29" s="246">
        <f t="shared" si="4"/>
        <v>124579</v>
      </c>
      <c r="S29" s="248">
        <f t="shared" si="5"/>
        <v>0.04205720744382762</v>
      </c>
      <c r="T29" s="251">
        <v>56682</v>
      </c>
      <c r="U29" s="245">
        <v>57483</v>
      </c>
      <c r="V29" s="246">
        <v>328</v>
      </c>
      <c r="W29" s="245">
        <v>3</v>
      </c>
      <c r="X29" s="246">
        <f t="shared" si="6"/>
        <v>114496</v>
      </c>
      <c r="Y29" s="244">
        <f t="shared" si="7"/>
        <v>0.08806421185019575</v>
      </c>
    </row>
    <row r="30" spans="1:25" ht="19.5" customHeight="1">
      <c r="A30" s="250" t="s">
        <v>383</v>
      </c>
      <c r="B30" s="247">
        <v>10020</v>
      </c>
      <c r="C30" s="245">
        <v>9507</v>
      </c>
      <c r="D30" s="246">
        <v>0</v>
      </c>
      <c r="E30" s="245">
        <v>0</v>
      </c>
      <c r="F30" s="246">
        <f t="shared" si="0"/>
        <v>19527</v>
      </c>
      <c r="G30" s="248">
        <f t="shared" si="1"/>
        <v>0.033698208871255825</v>
      </c>
      <c r="H30" s="247">
        <v>8369</v>
      </c>
      <c r="I30" s="245">
        <v>8193</v>
      </c>
      <c r="J30" s="246"/>
      <c r="K30" s="245">
        <v>0</v>
      </c>
      <c r="L30" s="246">
        <f t="shared" si="2"/>
        <v>16562</v>
      </c>
      <c r="M30" s="249">
        <f t="shared" si="3"/>
        <v>0.17902427243086594</v>
      </c>
      <c r="N30" s="247">
        <v>53463</v>
      </c>
      <c r="O30" s="245">
        <v>48038</v>
      </c>
      <c r="P30" s="246"/>
      <c r="Q30" s="245">
        <v>3</v>
      </c>
      <c r="R30" s="246">
        <f t="shared" si="4"/>
        <v>101504</v>
      </c>
      <c r="S30" s="248">
        <f t="shared" si="5"/>
        <v>0.034267210239111556</v>
      </c>
      <c r="T30" s="251">
        <v>33004</v>
      </c>
      <c r="U30" s="245">
        <v>32555</v>
      </c>
      <c r="V30" s="246">
        <v>2</v>
      </c>
      <c r="W30" s="245">
        <v>2</v>
      </c>
      <c r="X30" s="246">
        <f t="shared" si="6"/>
        <v>65563</v>
      </c>
      <c r="Y30" s="244">
        <f t="shared" si="7"/>
        <v>0.5481902902551745</v>
      </c>
    </row>
    <row r="31" spans="1:25" ht="19.5" customHeight="1">
      <c r="A31" s="250" t="s">
        <v>384</v>
      </c>
      <c r="B31" s="247">
        <v>6696</v>
      </c>
      <c r="C31" s="245">
        <v>6732</v>
      </c>
      <c r="D31" s="246">
        <v>0</v>
      </c>
      <c r="E31" s="245">
        <v>0</v>
      </c>
      <c r="F31" s="246">
        <f t="shared" si="0"/>
        <v>13428</v>
      </c>
      <c r="G31" s="248">
        <f t="shared" si="1"/>
        <v>0.023173019343638204</v>
      </c>
      <c r="H31" s="247">
        <v>4993</v>
      </c>
      <c r="I31" s="245">
        <v>4959</v>
      </c>
      <c r="J31" s="246"/>
      <c r="K31" s="245"/>
      <c r="L31" s="229">
        <f t="shared" si="2"/>
        <v>9952</v>
      </c>
      <c r="M31" s="249" t="s">
        <v>50</v>
      </c>
      <c r="N31" s="247">
        <v>35039</v>
      </c>
      <c r="O31" s="245">
        <v>31387</v>
      </c>
      <c r="P31" s="246"/>
      <c r="Q31" s="245">
        <v>0</v>
      </c>
      <c r="R31" s="229">
        <f t="shared" si="4"/>
        <v>66426</v>
      </c>
      <c r="S31" s="248">
        <f t="shared" si="5"/>
        <v>0.022425064109229433</v>
      </c>
      <c r="T31" s="251">
        <v>28555</v>
      </c>
      <c r="U31" s="245">
        <v>26591</v>
      </c>
      <c r="V31" s="246"/>
      <c r="W31" s="245">
        <v>0</v>
      </c>
      <c r="X31" s="246">
        <f t="shared" si="6"/>
        <v>55146</v>
      </c>
      <c r="Y31" s="244" t="s">
        <v>50</v>
      </c>
    </row>
    <row r="32" spans="1:25" ht="19.5" customHeight="1">
      <c r="A32" s="250" t="s">
        <v>385</v>
      </c>
      <c r="B32" s="247">
        <v>6239</v>
      </c>
      <c r="C32" s="245">
        <v>6619</v>
      </c>
      <c r="D32" s="246">
        <v>0</v>
      </c>
      <c r="E32" s="245">
        <v>0</v>
      </c>
      <c r="F32" s="246">
        <f t="shared" si="0"/>
        <v>12858</v>
      </c>
      <c r="G32" s="248">
        <f t="shared" si="1"/>
        <v>0.02218935677096366</v>
      </c>
      <c r="H32" s="247">
        <v>2227</v>
      </c>
      <c r="I32" s="245">
        <v>2601</v>
      </c>
      <c r="J32" s="246"/>
      <c r="K32" s="245"/>
      <c r="L32" s="246">
        <f t="shared" si="2"/>
        <v>4828</v>
      </c>
      <c r="M32" s="249">
        <f t="shared" si="3"/>
        <v>1.6632145816072907</v>
      </c>
      <c r="N32" s="247">
        <v>20539</v>
      </c>
      <c r="O32" s="245">
        <v>21885</v>
      </c>
      <c r="P32" s="246"/>
      <c r="Q32" s="245"/>
      <c r="R32" s="246">
        <f t="shared" si="4"/>
        <v>42424</v>
      </c>
      <c r="S32" s="248">
        <f t="shared" si="5"/>
        <v>0.014322116637611019</v>
      </c>
      <c r="T32" s="251">
        <v>12874</v>
      </c>
      <c r="U32" s="245">
        <v>14063</v>
      </c>
      <c r="V32" s="246">
        <v>150</v>
      </c>
      <c r="W32" s="245">
        <v>388</v>
      </c>
      <c r="X32" s="246">
        <f t="shared" si="6"/>
        <v>27475</v>
      </c>
      <c r="Y32" s="244">
        <f t="shared" si="7"/>
        <v>0.5440946314831665</v>
      </c>
    </row>
    <row r="33" spans="1:25" ht="19.5" customHeight="1">
      <c r="A33" s="250" t="s">
        <v>387</v>
      </c>
      <c r="B33" s="247">
        <v>4626</v>
      </c>
      <c r="C33" s="245">
        <v>3904</v>
      </c>
      <c r="D33" s="246">
        <v>0</v>
      </c>
      <c r="E33" s="245">
        <v>0</v>
      </c>
      <c r="F33" s="246">
        <f t="shared" si="0"/>
        <v>8530</v>
      </c>
      <c r="G33" s="248">
        <f t="shared" si="1"/>
        <v>0.014720424113883966</v>
      </c>
      <c r="H33" s="247">
        <v>4511</v>
      </c>
      <c r="I33" s="245">
        <v>4147</v>
      </c>
      <c r="J33" s="246"/>
      <c r="K33" s="245"/>
      <c r="L33" s="246">
        <f t="shared" si="2"/>
        <v>8658</v>
      </c>
      <c r="M33" s="249">
        <f t="shared" si="3"/>
        <v>-0.01478401478401481</v>
      </c>
      <c r="N33" s="247">
        <v>20657</v>
      </c>
      <c r="O33" s="245">
        <v>17529</v>
      </c>
      <c r="P33" s="246"/>
      <c r="Q33" s="245"/>
      <c r="R33" s="246">
        <f t="shared" si="4"/>
        <v>38186</v>
      </c>
      <c r="S33" s="248">
        <f t="shared" si="5"/>
        <v>0.012891390390434998</v>
      </c>
      <c r="T33" s="251">
        <v>21884</v>
      </c>
      <c r="U33" s="245">
        <v>21612</v>
      </c>
      <c r="V33" s="246"/>
      <c r="W33" s="245"/>
      <c r="X33" s="246">
        <f t="shared" si="6"/>
        <v>43496</v>
      </c>
      <c r="Y33" s="244">
        <f t="shared" si="7"/>
        <v>-0.1220801912819569</v>
      </c>
    </row>
    <row r="34" spans="1:25" ht="19.5" customHeight="1">
      <c r="A34" s="250" t="s">
        <v>386</v>
      </c>
      <c r="B34" s="247">
        <v>4079</v>
      </c>
      <c r="C34" s="245">
        <v>3800</v>
      </c>
      <c r="D34" s="246">
        <v>0</v>
      </c>
      <c r="E34" s="245">
        <v>0</v>
      </c>
      <c r="F34" s="246">
        <f t="shared" si="0"/>
        <v>7879</v>
      </c>
      <c r="G34" s="248">
        <f t="shared" si="1"/>
        <v>0.013596977912460935</v>
      </c>
      <c r="H34" s="247">
        <v>5233</v>
      </c>
      <c r="I34" s="245">
        <v>5159</v>
      </c>
      <c r="J34" s="246"/>
      <c r="K34" s="245">
        <v>0</v>
      </c>
      <c r="L34" s="246">
        <f t="shared" si="2"/>
        <v>10392</v>
      </c>
      <c r="M34" s="249">
        <f t="shared" si="3"/>
        <v>-0.24182063125481135</v>
      </c>
      <c r="N34" s="247">
        <v>22861</v>
      </c>
      <c r="O34" s="245">
        <v>21392</v>
      </c>
      <c r="P34" s="246"/>
      <c r="Q34" s="245">
        <v>0</v>
      </c>
      <c r="R34" s="246">
        <f t="shared" si="4"/>
        <v>44253</v>
      </c>
      <c r="S34" s="248">
        <f t="shared" si="5"/>
        <v>0.014939577304455035</v>
      </c>
      <c r="T34" s="251">
        <v>28733</v>
      </c>
      <c r="U34" s="245">
        <v>28558</v>
      </c>
      <c r="V34" s="246">
        <v>92</v>
      </c>
      <c r="W34" s="245">
        <v>109</v>
      </c>
      <c r="X34" s="246">
        <f t="shared" si="6"/>
        <v>57492</v>
      </c>
      <c r="Y34" s="244">
        <f t="shared" si="7"/>
        <v>-0.230275516593613</v>
      </c>
    </row>
    <row r="35" spans="1:25" ht="19.5" customHeight="1">
      <c r="A35" s="250" t="s">
        <v>388</v>
      </c>
      <c r="B35" s="247">
        <v>3423</v>
      </c>
      <c r="C35" s="245">
        <v>3778</v>
      </c>
      <c r="D35" s="246">
        <v>0</v>
      </c>
      <c r="E35" s="245">
        <v>0</v>
      </c>
      <c r="F35" s="246">
        <f>SUM(B35:E35)</f>
        <v>7201</v>
      </c>
      <c r="G35" s="248">
        <f>F35/$F$9</f>
        <v>0.01242693716812174</v>
      </c>
      <c r="H35" s="247">
        <v>5570</v>
      </c>
      <c r="I35" s="245">
        <v>5964</v>
      </c>
      <c r="J35" s="246"/>
      <c r="K35" s="245"/>
      <c r="L35" s="246">
        <f>SUM(H35:K35)</f>
        <v>11534</v>
      </c>
      <c r="M35" s="249">
        <f>IF(ISERROR(F35/L35-1),"         /0",(F35/L35-1))</f>
        <v>-0.3756719264782382</v>
      </c>
      <c r="N35" s="247">
        <v>22983</v>
      </c>
      <c r="O35" s="245">
        <v>24164</v>
      </c>
      <c r="P35" s="246"/>
      <c r="Q35" s="245">
        <v>0</v>
      </c>
      <c r="R35" s="246">
        <f>SUM(N35:Q35)</f>
        <v>47147</v>
      </c>
      <c r="S35" s="248">
        <f>R35/$R$9</f>
        <v>0.01591657630382441</v>
      </c>
      <c r="T35" s="251">
        <v>30042</v>
      </c>
      <c r="U35" s="245">
        <v>29800</v>
      </c>
      <c r="V35" s="246"/>
      <c r="W35" s="245">
        <v>0</v>
      </c>
      <c r="X35" s="246">
        <f>SUM(T35:W35)</f>
        <v>59842</v>
      </c>
      <c r="Y35" s="244">
        <f>IF(ISERROR(R35/X35-1),"         /0",(R35/X35-1))</f>
        <v>-0.21214197386450984</v>
      </c>
    </row>
    <row r="36" spans="1:25" ht="19.5" customHeight="1">
      <c r="A36" s="250" t="s">
        <v>389</v>
      </c>
      <c r="B36" s="247">
        <v>2566</v>
      </c>
      <c r="C36" s="245">
        <v>2581</v>
      </c>
      <c r="D36" s="246">
        <v>0</v>
      </c>
      <c r="E36" s="245">
        <v>0</v>
      </c>
      <c r="F36" s="246">
        <f t="shared" si="0"/>
        <v>5147</v>
      </c>
      <c r="G36" s="248">
        <f t="shared" si="1"/>
        <v>0.008882300458869962</v>
      </c>
      <c r="H36" s="247">
        <v>1382</v>
      </c>
      <c r="I36" s="245">
        <v>1425</v>
      </c>
      <c r="J36" s="246"/>
      <c r="K36" s="245"/>
      <c r="L36" s="246">
        <f t="shared" si="2"/>
        <v>2807</v>
      </c>
      <c r="M36" s="249">
        <f t="shared" si="3"/>
        <v>0.8336302101888138</v>
      </c>
      <c r="N36" s="247">
        <v>12167</v>
      </c>
      <c r="O36" s="245">
        <v>10656</v>
      </c>
      <c r="P36" s="246"/>
      <c r="Q36" s="245">
        <v>0</v>
      </c>
      <c r="R36" s="246">
        <f t="shared" si="4"/>
        <v>22823</v>
      </c>
      <c r="S36" s="248">
        <f t="shared" si="5"/>
        <v>0.007704923345752316</v>
      </c>
      <c r="T36" s="251">
        <v>12803</v>
      </c>
      <c r="U36" s="245">
        <v>12176</v>
      </c>
      <c r="V36" s="246">
        <v>4</v>
      </c>
      <c r="W36" s="245"/>
      <c r="X36" s="246">
        <f t="shared" si="6"/>
        <v>24983</v>
      </c>
      <c r="Y36" s="244">
        <f t="shared" si="7"/>
        <v>-0.08645879197854545</v>
      </c>
    </row>
    <row r="37" spans="1:25" ht="19.5" customHeight="1">
      <c r="A37" s="250" t="s">
        <v>390</v>
      </c>
      <c r="B37" s="247">
        <v>1680</v>
      </c>
      <c r="C37" s="245">
        <v>1402</v>
      </c>
      <c r="D37" s="246">
        <v>0</v>
      </c>
      <c r="E37" s="245">
        <v>0</v>
      </c>
      <c r="F37" s="246">
        <f t="shared" si="0"/>
        <v>3082</v>
      </c>
      <c r="G37" s="248">
        <f t="shared" si="1"/>
        <v>0.0053186807876893765</v>
      </c>
      <c r="H37" s="247">
        <v>1113</v>
      </c>
      <c r="I37" s="245">
        <v>1032</v>
      </c>
      <c r="J37" s="246"/>
      <c r="K37" s="245">
        <v>0</v>
      </c>
      <c r="L37" s="246">
        <f t="shared" si="2"/>
        <v>2145</v>
      </c>
      <c r="M37" s="249">
        <f t="shared" si="3"/>
        <v>0.4368298368298369</v>
      </c>
      <c r="N37" s="247">
        <v>8870</v>
      </c>
      <c r="O37" s="245">
        <v>7775</v>
      </c>
      <c r="P37" s="246"/>
      <c r="Q37" s="245">
        <v>0</v>
      </c>
      <c r="R37" s="246">
        <f t="shared" si="4"/>
        <v>16645</v>
      </c>
      <c r="S37" s="248">
        <f t="shared" si="5"/>
        <v>0.005619263422426819</v>
      </c>
      <c r="T37" s="251">
        <v>5189</v>
      </c>
      <c r="U37" s="245">
        <v>4844</v>
      </c>
      <c r="V37" s="246"/>
      <c r="W37" s="245">
        <v>0</v>
      </c>
      <c r="X37" s="246">
        <f t="shared" si="6"/>
        <v>10033</v>
      </c>
      <c r="Y37" s="244">
        <f t="shared" si="7"/>
        <v>0.6590252167846107</v>
      </c>
    </row>
    <row r="38" spans="1:25" ht="19.5" customHeight="1">
      <c r="A38" s="250" t="s">
        <v>391</v>
      </c>
      <c r="B38" s="247">
        <v>1211</v>
      </c>
      <c r="C38" s="245">
        <v>1229</v>
      </c>
      <c r="D38" s="246">
        <v>0</v>
      </c>
      <c r="E38" s="245">
        <v>0</v>
      </c>
      <c r="F38" s="246">
        <f t="shared" si="0"/>
        <v>2440</v>
      </c>
      <c r="G38" s="248">
        <f t="shared" si="1"/>
        <v>0.004210766100571733</v>
      </c>
      <c r="H38" s="247">
        <v>775</v>
      </c>
      <c r="I38" s="245">
        <v>834</v>
      </c>
      <c r="J38" s="246">
        <v>32</v>
      </c>
      <c r="K38" s="245"/>
      <c r="L38" s="246">
        <f t="shared" si="2"/>
        <v>1641</v>
      </c>
      <c r="M38" s="249">
        <f t="shared" si="3"/>
        <v>0.4868982327848872</v>
      </c>
      <c r="N38" s="247">
        <v>6796</v>
      </c>
      <c r="O38" s="245">
        <v>5775</v>
      </c>
      <c r="P38" s="246">
        <v>3</v>
      </c>
      <c r="Q38" s="245">
        <v>0</v>
      </c>
      <c r="R38" s="246">
        <f t="shared" si="4"/>
        <v>12574</v>
      </c>
      <c r="S38" s="248">
        <f t="shared" si="5"/>
        <v>0.004244915486548202</v>
      </c>
      <c r="T38" s="251">
        <v>5247</v>
      </c>
      <c r="U38" s="245">
        <v>4226</v>
      </c>
      <c r="V38" s="246">
        <v>34</v>
      </c>
      <c r="W38" s="245">
        <v>0</v>
      </c>
      <c r="X38" s="246">
        <f t="shared" si="6"/>
        <v>9507</v>
      </c>
      <c r="Y38" s="244">
        <f t="shared" si="7"/>
        <v>0.32260439676028185</v>
      </c>
    </row>
    <row r="39" spans="1:25" ht="19.5" customHeight="1">
      <c r="A39" s="250" t="s">
        <v>392</v>
      </c>
      <c r="B39" s="247">
        <v>999</v>
      </c>
      <c r="C39" s="245">
        <v>1071</v>
      </c>
      <c r="D39" s="246">
        <v>0</v>
      </c>
      <c r="E39" s="245">
        <v>0</v>
      </c>
      <c r="F39" s="246">
        <f t="shared" si="0"/>
        <v>2070</v>
      </c>
      <c r="G39" s="248">
        <f t="shared" si="1"/>
        <v>0.0035722482902391336</v>
      </c>
      <c r="H39" s="247">
        <v>1524</v>
      </c>
      <c r="I39" s="245">
        <v>1601</v>
      </c>
      <c r="J39" s="246">
        <v>1</v>
      </c>
      <c r="K39" s="245"/>
      <c r="L39" s="246">
        <f t="shared" si="2"/>
        <v>3126</v>
      </c>
      <c r="M39" s="249">
        <f t="shared" si="3"/>
        <v>-0.33781190019193863</v>
      </c>
      <c r="N39" s="247">
        <v>5877</v>
      </c>
      <c r="O39" s="245">
        <v>5072</v>
      </c>
      <c r="P39" s="246"/>
      <c r="Q39" s="245">
        <v>0</v>
      </c>
      <c r="R39" s="246">
        <f t="shared" si="4"/>
        <v>10949</v>
      </c>
      <c r="S39" s="248">
        <f t="shared" si="5"/>
        <v>0.0036963241341034093</v>
      </c>
      <c r="T39" s="251">
        <v>8229</v>
      </c>
      <c r="U39" s="245">
        <v>7653</v>
      </c>
      <c r="V39" s="246">
        <v>1</v>
      </c>
      <c r="W39" s="245">
        <v>0</v>
      </c>
      <c r="X39" s="246">
        <f t="shared" si="6"/>
        <v>15883</v>
      </c>
      <c r="Y39" s="244">
        <f t="shared" si="7"/>
        <v>-0.3106466032865328</v>
      </c>
    </row>
    <row r="40" spans="1:25" ht="19.5" customHeight="1">
      <c r="A40" s="250" t="s">
        <v>393</v>
      </c>
      <c r="B40" s="247">
        <v>741</v>
      </c>
      <c r="C40" s="245">
        <v>849</v>
      </c>
      <c r="D40" s="246">
        <v>0</v>
      </c>
      <c r="E40" s="245">
        <v>0</v>
      </c>
      <c r="F40" s="246">
        <f t="shared" si="0"/>
        <v>1590</v>
      </c>
      <c r="G40" s="248">
        <f t="shared" si="1"/>
        <v>0.002743900860618465</v>
      </c>
      <c r="H40" s="247">
        <v>0</v>
      </c>
      <c r="I40" s="245">
        <v>11</v>
      </c>
      <c r="J40" s="246"/>
      <c r="K40" s="245"/>
      <c r="L40" s="246">
        <f t="shared" si="2"/>
        <v>11</v>
      </c>
      <c r="M40" s="249" t="s">
        <v>50</v>
      </c>
      <c r="N40" s="247">
        <v>4243</v>
      </c>
      <c r="O40" s="245">
        <v>4372</v>
      </c>
      <c r="P40" s="246"/>
      <c r="Q40" s="245"/>
      <c r="R40" s="229">
        <f t="shared" si="4"/>
        <v>8615</v>
      </c>
      <c r="S40" s="248">
        <f t="shared" si="5"/>
        <v>0.0029083781546534724</v>
      </c>
      <c r="T40" s="251">
        <v>89</v>
      </c>
      <c r="U40" s="245">
        <v>72</v>
      </c>
      <c r="V40" s="246"/>
      <c r="W40" s="245"/>
      <c r="X40" s="246">
        <f t="shared" si="6"/>
        <v>161</v>
      </c>
      <c r="Y40" s="244" t="s">
        <v>50</v>
      </c>
    </row>
    <row r="41" spans="1:25" ht="19.5" customHeight="1">
      <c r="A41" s="250" t="s">
        <v>395</v>
      </c>
      <c r="B41" s="247">
        <v>648</v>
      </c>
      <c r="C41" s="245">
        <v>562</v>
      </c>
      <c r="D41" s="246">
        <v>0</v>
      </c>
      <c r="E41" s="245">
        <v>0</v>
      </c>
      <c r="F41" s="246">
        <f aca="true" t="shared" si="8" ref="F41:F74">SUM(B41:E41)</f>
        <v>1210</v>
      </c>
      <c r="G41" s="248">
        <f aca="true" t="shared" si="9" ref="G41:G74">F41/$F$9</f>
        <v>0.002088125812168769</v>
      </c>
      <c r="H41" s="247">
        <v>456</v>
      </c>
      <c r="I41" s="245">
        <v>305</v>
      </c>
      <c r="J41" s="246"/>
      <c r="K41" s="245"/>
      <c r="L41" s="246">
        <f aca="true" t="shared" si="10" ref="L41:L74">SUM(H41:K41)</f>
        <v>761</v>
      </c>
      <c r="M41" s="249">
        <f aca="true" t="shared" si="11" ref="M41:M74">IF(ISERROR(F41/L41-1),"         /0",(F41/L41-1))</f>
        <v>0.5900131406044677</v>
      </c>
      <c r="N41" s="247">
        <v>2855</v>
      </c>
      <c r="O41" s="245">
        <v>2095</v>
      </c>
      <c r="P41" s="246"/>
      <c r="Q41" s="245"/>
      <c r="R41" s="246">
        <f aca="true" t="shared" si="12" ref="R41:R74">SUM(N41:Q41)</f>
        <v>4950</v>
      </c>
      <c r="S41" s="248">
        <f aca="true" t="shared" si="13" ref="S41:S74">R41/$R$9</f>
        <v>0.0016710936582164469</v>
      </c>
      <c r="T41" s="251">
        <v>3837</v>
      </c>
      <c r="U41" s="245">
        <v>2036</v>
      </c>
      <c r="V41" s="246"/>
      <c r="W41" s="245"/>
      <c r="X41" s="246">
        <f aca="true" t="shared" si="14" ref="X41:X69">SUM(T41:W41)</f>
        <v>5873</v>
      </c>
      <c r="Y41" s="244">
        <f aca="true" t="shared" si="15" ref="Y41:Y74">IF(ISERROR(R41/X41-1),"         /0",(R41/X41-1))</f>
        <v>-0.15715988421590332</v>
      </c>
    </row>
    <row r="42" spans="1:25" ht="19.5" customHeight="1">
      <c r="A42" s="250" t="s">
        <v>394</v>
      </c>
      <c r="B42" s="247">
        <v>536</v>
      </c>
      <c r="C42" s="245">
        <v>559</v>
      </c>
      <c r="D42" s="246">
        <v>0</v>
      </c>
      <c r="E42" s="245">
        <v>0</v>
      </c>
      <c r="F42" s="246">
        <f t="shared" si="8"/>
        <v>1095</v>
      </c>
      <c r="G42" s="248">
        <f t="shared" si="9"/>
        <v>0.0018896675738221504</v>
      </c>
      <c r="H42" s="247">
        <v>311</v>
      </c>
      <c r="I42" s="245">
        <v>346</v>
      </c>
      <c r="J42" s="246"/>
      <c r="K42" s="245"/>
      <c r="L42" s="246">
        <f t="shared" si="10"/>
        <v>657</v>
      </c>
      <c r="M42" s="249">
        <f t="shared" si="11"/>
        <v>0.6666666666666667</v>
      </c>
      <c r="N42" s="247">
        <v>2953</v>
      </c>
      <c r="O42" s="245">
        <v>2966</v>
      </c>
      <c r="P42" s="246">
        <v>14</v>
      </c>
      <c r="Q42" s="245"/>
      <c r="R42" s="246">
        <f t="shared" si="12"/>
        <v>5933</v>
      </c>
      <c r="S42" s="248">
        <f t="shared" si="13"/>
        <v>0.0020029492271107434</v>
      </c>
      <c r="T42" s="251">
        <v>1946</v>
      </c>
      <c r="U42" s="245">
        <v>1958</v>
      </c>
      <c r="V42" s="246">
        <v>8</v>
      </c>
      <c r="W42" s="245"/>
      <c r="X42" s="246">
        <f t="shared" si="14"/>
        <v>3912</v>
      </c>
      <c r="Y42" s="244">
        <f t="shared" si="15"/>
        <v>0.5166155419222904</v>
      </c>
    </row>
    <row r="43" spans="1:25" ht="19.5" customHeight="1">
      <c r="A43" s="250" t="s">
        <v>396</v>
      </c>
      <c r="B43" s="247">
        <v>337</v>
      </c>
      <c r="C43" s="245">
        <v>339</v>
      </c>
      <c r="D43" s="246">
        <v>0</v>
      </c>
      <c r="E43" s="245">
        <v>0</v>
      </c>
      <c r="F43" s="246">
        <f t="shared" si="8"/>
        <v>676</v>
      </c>
      <c r="G43" s="248">
        <f t="shared" si="9"/>
        <v>0.001166589296715775</v>
      </c>
      <c r="H43" s="247">
        <v>252</v>
      </c>
      <c r="I43" s="245">
        <v>258</v>
      </c>
      <c r="J43" s="246"/>
      <c r="K43" s="245"/>
      <c r="L43" s="246">
        <f t="shared" si="10"/>
        <v>510</v>
      </c>
      <c r="M43" s="249">
        <f t="shared" si="11"/>
        <v>0.3254901960784313</v>
      </c>
      <c r="N43" s="247">
        <v>1922</v>
      </c>
      <c r="O43" s="245">
        <v>1692</v>
      </c>
      <c r="P43" s="246"/>
      <c r="Q43" s="245"/>
      <c r="R43" s="246">
        <f t="shared" si="12"/>
        <v>3614</v>
      </c>
      <c r="S43" s="248">
        <f t="shared" si="13"/>
        <v>0.0012200671678372198</v>
      </c>
      <c r="T43" s="251">
        <v>1483</v>
      </c>
      <c r="U43" s="245">
        <v>1426</v>
      </c>
      <c r="V43" s="246"/>
      <c r="W43" s="245"/>
      <c r="X43" s="246">
        <f t="shared" si="14"/>
        <v>2909</v>
      </c>
      <c r="Y43" s="244">
        <f t="shared" si="15"/>
        <v>0.2423513234788588</v>
      </c>
    </row>
    <row r="44" spans="1:25" ht="19.5" customHeight="1" thickBot="1">
      <c r="A44" s="250" t="s">
        <v>242</v>
      </c>
      <c r="B44" s="247">
        <v>10121</v>
      </c>
      <c r="C44" s="245">
        <v>10595</v>
      </c>
      <c r="D44" s="246">
        <v>14</v>
      </c>
      <c r="E44" s="245">
        <v>2</v>
      </c>
      <c r="F44" s="246">
        <f t="shared" si="8"/>
        <v>20732</v>
      </c>
      <c r="G44" s="248">
        <f t="shared" si="9"/>
        <v>0.03577770606436605</v>
      </c>
      <c r="H44" s="247">
        <v>12001</v>
      </c>
      <c r="I44" s="245">
        <v>12468</v>
      </c>
      <c r="J44" s="246">
        <v>53</v>
      </c>
      <c r="K44" s="245">
        <v>3</v>
      </c>
      <c r="L44" s="246">
        <f t="shared" si="10"/>
        <v>24525</v>
      </c>
      <c r="M44" s="249">
        <f t="shared" si="11"/>
        <v>-0.15465851172273193</v>
      </c>
      <c r="N44" s="247">
        <v>61030</v>
      </c>
      <c r="O44" s="245">
        <v>62761</v>
      </c>
      <c r="P44" s="246">
        <v>493</v>
      </c>
      <c r="Q44" s="245">
        <v>116</v>
      </c>
      <c r="R44" s="246">
        <f t="shared" si="12"/>
        <v>124400</v>
      </c>
      <c r="S44" s="248">
        <f t="shared" si="13"/>
        <v>0.04199677799638909</v>
      </c>
      <c r="T44" s="251">
        <v>74824</v>
      </c>
      <c r="U44" s="245">
        <v>68672</v>
      </c>
      <c r="V44" s="246">
        <v>2270</v>
      </c>
      <c r="W44" s="245">
        <v>2057</v>
      </c>
      <c r="X44" s="246">
        <f t="shared" si="14"/>
        <v>147823</v>
      </c>
      <c r="Y44" s="244">
        <f t="shared" si="15"/>
        <v>-0.15845301475413165</v>
      </c>
    </row>
    <row r="45" spans="1:25" s="236" customFormat="1" ht="19.5" customHeight="1">
      <c r="A45" s="243" t="s">
        <v>59</v>
      </c>
      <c r="B45" s="240">
        <f>SUM(B46:B56)</f>
        <v>39656</v>
      </c>
      <c r="C45" s="239">
        <f>SUM(C46:C56)</f>
        <v>35405</v>
      </c>
      <c r="D45" s="238">
        <f>SUM(D46:D56)</f>
        <v>6</v>
      </c>
      <c r="E45" s="239">
        <f>SUM(E46:E56)</f>
        <v>0</v>
      </c>
      <c r="F45" s="238">
        <f t="shared" si="8"/>
        <v>75067</v>
      </c>
      <c r="G45" s="241">
        <f t="shared" si="9"/>
        <v>0.12954490937361401</v>
      </c>
      <c r="H45" s="240">
        <f>SUM(H46:H56)</f>
        <v>40490</v>
      </c>
      <c r="I45" s="239">
        <f>SUM(I46:I56)</f>
        <v>35152</v>
      </c>
      <c r="J45" s="238">
        <f>SUM(J46:J56)</f>
        <v>13</v>
      </c>
      <c r="K45" s="239">
        <f>SUM(K46:K56)</f>
        <v>0</v>
      </c>
      <c r="L45" s="238">
        <f t="shared" si="10"/>
        <v>75655</v>
      </c>
      <c r="M45" s="242">
        <f t="shared" si="11"/>
        <v>-0.00777212345515832</v>
      </c>
      <c r="N45" s="240">
        <f>SUM(N46:N56)</f>
        <v>216214</v>
      </c>
      <c r="O45" s="239">
        <f>SUM(O46:O56)</f>
        <v>183516</v>
      </c>
      <c r="P45" s="238">
        <f>SUM(P46:P56)</f>
        <v>70</v>
      </c>
      <c r="Q45" s="239">
        <f>SUM(Q46:Q56)</f>
        <v>231</v>
      </c>
      <c r="R45" s="238">
        <f t="shared" si="12"/>
        <v>400031</v>
      </c>
      <c r="S45" s="241">
        <f t="shared" si="13"/>
        <v>0.13504833680605727</v>
      </c>
      <c r="T45" s="240">
        <f>SUM(T46:T56)</f>
        <v>216116</v>
      </c>
      <c r="U45" s="239">
        <f>SUM(U46:U56)</f>
        <v>173802</v>
      </c>
      <c r="V45" s="238">
        <f>SUM(V46:V56)</f>
        <v>130</v>
      </c>
      <c r="W45" s="239">
        <f>SUM(W46:W56)</f>
        <v>23</v>
      </c>
      <c r="X45" s="238">
        <f t="shared" si="14"/>
        <v>390071</v>
      </c>
      <c r="Y45" s="237">
        <f t="shared" si="15"/>
        <v>0.025533813075055534</v>
      </c>
    </row>
    <row r="46" spans="1:25" ht="19.5" customHeight="1">
      <c r="A46" s="250" t="s">
        <v>397</v>
      </c>
      <c r="B46" s="247">
        <v>16182</v>
      </c>
      <c r="C46" s="245">
        <v>15014</v>
      </c>
      <c r="D46" s="246">
        <v>0</v>
      </c>
      <c r="E46" s="245">
        <v>0</v>
      </c>
      <c r="F46" s="246">
        <f t="shared" si="8"/>
        <v>31196</v>
      </c>
      <c r="G46" s="248">
        <f t="shared" si="9"/>
        <v>0.05383568003009662</v>
      </c>
      <c r="H46" s="247">
        <v>17102</v>
      </c>
      <c r="I46" s="245">
        <v>14343</v>
      </c>
      <c r="J46" s="246"/>
      <c r="K46" s="245"/>
      <c r="L46" s="246">
        <f t="shared" si="10"/>
        <v>31445</v>
      </c>
      <c r="M46" s="249">
        <f t="shared" si="11"/>
        <v>-0.007918588010812577</v>
      </c>
      <c r="N46" s="247">
        <v>88066</v>
      </c>
      <c r="O46" s="245">
        <v>79146</v>
      </c>
      <c r="P46" s="246"/>
      <c r="Q46" s="245"/>
      <c r="R46" s="246">
        <f t="shared" si="12"/>
        <v>167212</v>
      </c>
      <c r="S46" s="248">
        <f t="shared" si="13"/>
        <v>0.05644988136923</v>
      </c>
      <c r="T46" s="247">
        <v>87469</v>
      </c>
      <c r="U46" s="245">
        <v>75103</v>
      </c>
      <c r="V46" s="246"/>
      <c r="W46" s="245"/>
      <c r="X46" s="229">
        <f t="shared" si="14"/>
        <v>162572</v>
      </c>
      <c r="Y46" s="244">
        <f t="shared" si="15"/>
        <v>0.028541200206677608</v>
      </c>
    </row>
    <row r="47" spans="1:25" ht="19.5" customHeight="1">
      <c r="A47" s="250" t="s">
        <v>398</v>
      </c>
      <c r="B47" s="247">
        <v>6038</v>
      </c>
      <c r="C47" s="245">
        <v>5284</v>
      </c>
      <c r="D47" s="246">
        <v>0</v>
      </c>
      <c r="E47" s="245">
        <v>0</v>
      </c>
      <c r="F47" s="246">
        <f t="shared" si="8"/>
        <v>11322</v>
      </c>
      <c r="G47" s="248">
        <f t="shared" si="9"/>
        <v>0.019538644996177523</v>
      </c>
      <c r="H47" s="247">
        <v>6402</v>
      </c>
      <c r="I47" s="245">
        <v>5716</v>
      </c>
      <c r="J47" s="246"/>
      <c r="K47" s="245"/>
      <c r="L47" s="246">
        <f t="shared" si="10"/>
        <v>12118</v>
      </c>
      <c r="M47" s="249">
        <f t="shared" si="11"/>
        <v>-0.06568740716289811</v>
      </c>
      <c r="N47" s="247">
        <v>34644</v>
      </c>
      <c r="O47" s="245">
        <v>30919</v>
      </c>
      <c r="P47" s="246"/>
      <c r="Q47" s="245"/>
      <c r="R47" s="246">
        <f t="shared" si="12"/>
        <v>65563</v>
      </c>
      <c r="S47" s="248">
        <f t="shared" si="13"/>
        <v>0.022133719901746444</v>
      </c>
      <c r="T47" s="247">
        <v>34374</v>
      </c>
      <c r="U47" s="245">
        <v>29200</v>
      </c>
      <c r="V47" s="246"/>
      <c r="W47" s="245"/>
      <c r="X47" s="229">
        <f t="shared" si="14"/>
        <v>63574</v>
      </c>
      <c r="Y47" s="244">
        <f t="shared" si="15"/>
        <v>0.031286374933148675</v>
      </c>
    </row>
    <row r="48" spans="1:25" ht="19.5" customHeight="1">
      <c r="A48" s="250" t="s">
        <v>399</v>
      </c>
      <c r="B48" s="247">
        <v>5892</v>
      </c>
      <c r="C48" s="245">
        <v>4794</v>
      </c>
      <c r="D48" s="246">
        <v>0</v>
      </c>
      <c r="E48" s="245">
        <v>0</v>
      </c>
      <c r="F48" s="246">
        <f t="shared" si="8"/>
        <v>10686</v>
      </c>
      <c r="G48" s="248">
        <f t="shared" si="9"/>
        <v>0.018441084651930135</v>
      </c>
      <c r="H48" s="247">
        <v>5317</v>
      </c>
      <c r="I48" s="245">
        <v>5111</v>
      </c>
      <c r="J48" s="246">
        <v>0</v>
      </c>
      <c r="K48" s="245">
        <v>0</v>
      </c>
      <c r="L48" s="246">
        <f t="shared" si="10"/>
        <v>10428</v>
      </c>
      <c r="M48" s="249">
        <f t="shared" si="11"/>
        <v>0.02474108170310707</v>
      </c>
      <c r="N48" s="247">
        <v>28793</v>
      </c>
      <c r="O48" s="245">
        <v>23711</v>
      </c>
      <c r="P48" s="246"/>
      <c r="Q48" s="245">
        <v>0</v>
      </c>
      <c r="R48" s="246">
        <f t="shared" si="12"/>
        <v>52504</v>
      </c>
      <c r="S48" s="248">
        <f t="shared" si="13"/>
        <v>0.017725070996160875</v>
      </c>
      <c r="T48" s="247">
        <v>28765</v>
      </c>
      <c r="U48" s="245">
        <v>23675</v>
      </c>
      <c r="V48" s="246">
        <v>0</v>
      </c>
      <c r="W48" s="245">
        <v>0</v>
      </c>
      <c r="X48" s="229">
        <f t="shared" si="14"/>
        <v>52440</v>
      </c>
      <c r="Y48" s="244">
        <f t="shared" si="15"/>
        <v>0.0012204424103736677</v>
      </c>
    </row>
    <row r="49" spans="1:25" ht="19.5" customHeight="1">
      <c r="A49" s="250" t="s">
        <v>400</v>
      </c>
      <c r="B49" s="247">
        <v>3570</v>
      </c>
      <c r="C49" s="245">
        <v>3192</v>
      </c>
      <c r="D49" s="246">
        <v>0</v>
      </c>
      <c r="E49" s="245">
        <v>0</v>
      </c>
      <c r="F49" s="246">
        <f t="shared" si="8"/>
        <v>6762</v>
      </c>
      <c r="G49" s="248">
        <f t="shared" si="9"/>
        <v>0.01166934441478117</v>
      </c>
      <c r="H49" s="247">
        <v>4228</v>
      </c>
      <c r="I49" s="245">
        <v>3505</v>
      </c>
      <c r="J49" s="246"/>
      <c r="K49" s="245"/>
      <c r="L49" s="246">
        <f t="shared" si="10"/>
        <v>7733</v>
      </c>
      <c r="M49" s="249">
        <f t="shared" si="11"/>
        <v>-0.12556575714470453</v>
      </c>
      <c r="N49" s="247">
        <v>22462</v>
      </c>
      <c r="O49" s="245">
        <v>16844</v>
      </c>
      <c r="P49" s="246">
        <v>1</v>
      </c>
      <c r="Q49" s="245"/>
      <c r="R49" s="246">
        <f t="shared" si="12"/>
        <v>39307</v>
      </c>
      <c r="S49" s="248">
        <f t="shared" si="13"/>
        <v>0.013269834024952298</v>
      </c>
      <c r="T49" s="247">
        <v>22584</v>
      </c>
      <c r="U49" s="245">
        <v>16652</v>
      </c>
      <c r="V49" s="246"/>
      <c r="W49" s="245"/>
      <c r="X49" s="229">
        <f t="shared" si="14"/>
        <v>39236</v>
      </c>
      <c r="Y49" s="244">
        <f t="shared" si="15"/>
        <v>0.0018095626465490788</v>
      </c>
    </row>
    <row r="50" spans="1:25" ht="19.5" customHeight="1">
      <c r="A50" s="250" t="s">
        <v>401</v>
      </c>
      <c r="B50" s="247">
        <v>2143</v>
      </c>
      <c r="C50" s="245">
        <v>2489</v>
      </c>
      <c r="D50" s="246">
        <v>0</v>
      </c>
      <c r="E50" s="245">
        <v>0</v>
      </c>
      <c r="F50" s="246">
        <f t="shared" si="8"/>
        <v>4632</v>
      </c>
      <c r="G50" s="248">
        <f t="shared" si="9"/>
        <v>0.007993552695839453</v>
      </c>
      <c r="H50" s="247">
        <v>1686</v>
      </c>
      <c r="I50" s="245">
        <v>1794</v>
      </c>
      <c r="J50" s="246"/>
      <c r="K50" s="245"/>
      <c r="L50" s="246">
        <f t="shared" si="10"/>
        <v>3480</v>
      </c>
      <c r="M50" s="249">
        <f t="shared" si="11"/>
        <v>0.3310344827586207</v>
      </c>
      <c r="N50" s="247">
        <v>9593</v>
      </c>
      <c r="O50" s="245">
        <v>9535</v>
      </c>
      <c r="P50" s="246"/>
      <c r="Q50" s="245"/>
      <c r="R50" s="246">
        <f t="shared" si="12"/>
        <v>19128</v>
      </c>
      <c r="S50" s="248">
        <f t="shared" si="13"/>
        <v>0.0064575110089624636</v>
      </c>
      <c r="T50" s="247">
        <v>6126</v>
      </c>
      <c r="U50" s="245">
        <v>6865</v>
      </c>
      <c r="V50" s="246"/>
      <c r="W50" s="245"/>
      <c r="X50" s="229">
        <f t="shared" si="14"/>
        <v>12991</v>
      </c>
      <c r="Y50" s="244">
        <f t="shared" si="15"/>
        <v>0.4724039719806019</v>
      </c>
    </row>
    <row r="51" spans="1:25" ht="19.5" customHeight="1">
      <c r="A51" s="250" t="s">
        <v>402</v>
      </c>
      <c r="B51" s="247">
        <v>1901</v>
      </c>
      <c r="C51" s="245">
        <v>1670</v>
      </c>
      <c r="D51" s="246">
        <v>0</v>
      </c>
      <c r="E51" s="245">
        <v>0</v>
      </c>
      <c r="F51" s="246">
        <f t="shared" si="8"/>
        <v>3571</v>
      </c>
      <c r="G51" s="248">
        <f t="shared" si="9"/>
        <v>0.006162559731615433</v>
      </c>
      <c r="H51" s="247">
        <v>1912</v>
      </c>
      <c r="I51" s="245">
        <v>1851</v>
      </c>
      <c r="J51" s="246"/>
      <c r="K51" s="245"/>
      <c r="L51" s="246">
        <f t="shared" si="10"/>
        <v>3763</v>
      </c>
      <c r="M51" s="249">
        <f t="shared" si="11"/>
        <v>-0.051023119851182575</v>
      </c>
      <c r="N51" s="247">
        <v>9608</v>
      </c>
      <c r="O51" s="245">
        <v>7798</v>
      </c>
      <c r="P51" s="246">
        <v>1</v>
      </c>
      <c r="Q51" s="245"/>
      <c r="R51" s="246">
        <f t="shared" si="12"/>
        <v>17407</v>
      </c>
      <c r="S51" s="248">
        <f t="shared" si="13"/>
        <v>0.0058765105673886245</v>
      </c>
      <c r="T51" s="247">
        <v>9234</v>
      </c>
      <c r="U51" s="245">
        <v>7622</v>
      </c>
      <c r="V51" s="246"/>
      <c r="W51" s="245"/>
      <c r="X51" s="229">
        <f t="shared" si="14"/>
        <v>16856</v>
      </c>
      <c r="Y51" s="244">
        <f t="shared" si="15"/>
        <v>0.03268865685809197</v>
      </c>
    </row>
    <row r="52" spans="1:25" ht="19.5" customHeight="1">
      <c r="A52" s="250" t="s">
        <v>403</v>
      </c>
      <c r="B52" s="247">
        <v>864</v>
      </c>
      <c r="C52" s="245">
        <v>1074</v>
      </c>
      <c r="D52" s="246">
        <v>4</v>
      </c>
      <c r="E52" s="245">
        <v>0</v>
      </c>
      <c r="F52" s="246">
        <f t="shared" si="8"/>
        <v>1942</v>
      </c>
      <c r="G52" s="248">
        <f t="shared" si="9"/>
        <v>0.0033513556423402885</v>
      </c>
      <c r="H52" s="247">
        <v>1008</v>
      </c>
      <c r="I52" s="245">
        <v>1032</v>
      </c>
      <c r="J52" s="246">
        <v>4</v>
      </c>
      <c r="K52" s="245"/>
      <c r="L52" s="246">
        <f t="shared" si="10"/>
        <v>2044</v>
      </c>
      <c r="M52" s="249">
        <f t="shared" si="11"/>
        <v>-0.049902152641878694</v>
      </c>
      <c r="N52" s="247">
        <v>4891</v>
      </c>
      <c r="O52" s="245">
        <v>5078</v>
      </c>
      <c r="P52" s="246">
        <v>12</v>
      </c>
      <c r="Q52" s="245"/>
      <c r="R52" s="246">
        <f t="shared" si="12"/>
        <v>9981</v>
      </c>
      <c r="S52" s="248">
        <f t="shared" si="13"/>
        <v>0.003369532485385526</v>
      </c>
      <c r="T52" s="247">
        <v>7257</v>
      </c>
      <c r="U52" s="245">
        <v>6067</v>
      </c>
      <c r="V52" s="246">
        <v>16</v>
      </c>
      <c r="W52" s="245"/>
      <c r="X52" s="229">
        <f t="shared" si="14"/>
        <v>13340</v>
      </c>
      <c r="Y52" s="244">
        <f t="shared" si="15"/>
        <v>-0.25179910044977516</v>
      </c>
    </row>
    <row r="53" spans="1:25" ht="19.5" customHeight="1">
      <c r="A53" s="250" t="s">
        <v>404</v>
      </c>
      <c r="B53" s="247">
        <v>435</v>
      </c>
      <c r="C53" s="245">
        <v>255</v>
      </c>
      <c r="D53" s="246">
        <v>0</v>
      </c>
      <c r="E53" s="245">
        <v>0</v>
      </c>
      <c r="F53" s="246">
        <f t="shared" si="8"/>
        <v>690</v>
      </c>
      <c r="G53" s="248">
        <f t="shared" si="9"/>
        <v>0.0011907494300797113</v>
      </c>
      <c r="H53" s="247">
        <v>338</v>
      </c>
      <c r="I53" s="245">
        <v>232</v>
      </c>
      <c r="J53" s="246"/>
      <c r="K53" s="245"/>
      <c r="L53" s="246">
        <f t="shared" si="10"/>
        <v>570</v>
      </c>
      <c r="M53" s="249">
        <f t="shared" si="11"/>
        <v>0.21052631578947367</v>
      </c>
      <c r="N53" s="247">
        <v>2139</v>
      </c>
      <c r="O53" s="245">
        <v>1316</v>
      </c>
      <c r="P53" s="246"/>
      <c r="Q53" s="245"/>
      <c r="R53" s="246">
        <f t="shared" si="12"/>
        <v>3455</v>
      </c>
      <c r="S53" s="248">
        <f t="shared" si="13"/>
        <v>0.0011663896139672372</v>
      </c>
      <c r="T53" s="247">
        <v>2431</v>
      </c>
      <c r="U53" s="245">
        <v>1256</v>
      </c>
      <c r="V53" s="246"/>
      <c r="W53" s="245"/>
      <c r="X53" s="229">
        <f t="shared" si="14"/>
        <v>3687</v>
      </c>
      <c r="Y53" s="244">
        <f t="shared" si="15"/>
        <v>-0.06292378627610529</v>
      </c>
    </row>
    <row r="54" spans="1:25" ht="19.5" customHeight="1">
      <c r="A54" s="250" t="s">
        <v>406</v>
      </c>
      <c r="B54" s="247">
        <v>283</v>
      </c>
      <c r="C54" s="245">
        <v>239</v>
      </c>
      <c r="D54" s="246">
        <v>0</v>
      </c>
      <c r="E54" s="245">
        <v>0</v>
      </c>
      <c r="F54" s="246">
        <f t="shared" si="8"/>
        <v>522</v>
      </c>
      <c r="G54" s="248">
        <f t="shared" si="9"/>
        <v>0.0009008278297124772</v>
      </c>
      <c r="H54" s="247">
        <v>270</v>
      </c>
      <c r="I54" s="245">
        <v>261</v>
      </c>
      <c r="J54" s="246">
        <v>2</v>
      </c>
      <c r="K54" s="245"/>
      <c r="L54" s="246">
        <f t="shared" si="10"/>
        <v>533</v>
      </c>
      <c r="M54" s="249">
        <f t="shared" si="11"/>
        <v>-0.0206378986866792</v>
      </c>
      <c r="N54" s="247">
        <v>1179</v>
      </c>
      <c r="O54" s="245">
        <v>1299</v>
      </c>
      <c r="P54" s="246">
        <v>5</v>
      </c>
      <c r="Q54" s="245"/>
      <c r="R54" s="246">
        <f t="shared" si="12"/>
        <v>2483</v>
      </c>
      <c r="S54" s="248">
        <f t="shared" si="13"/>
        <v>0.0008382475865356439</v>
      </c>
      <c r="T54" s="247">
        <v>1484</v>
      </c>
      <c r="U54" s="245">
        <v>1396</v>
      </c>
      <c r="V54" s="246">
        <v>14</v>
      </c>
      <c r="W54" s="245"/>
      <c r="X54" s="229">
        <f t="shared" si="14"/>
        <v>2894</v>
      </c>
      <c r="Y54" s="244">
        <f t="shared" si="15"/>
        <v>-0.14201796821008983</v>
      </c>
    </row>
    <row r="55" spans="1:25" ht="19.5" customHeight="1">
      <c r="A55" s="250" t="s">
        <v>405</v>
      </c>
      <c r="B55" s="247">
        <v>271</v>
      </c>
      <c r="C55" s="245">
        <v>238</v>
      </c>
      <c r="D55" s="246">
        <v>0</v>
      </c>
      <c r="E55" s="245">
        <v>0</v>
      </c>
      <c r="F55" s="246">
        <f t="shared" si="8"/>
        <v>509</v>
      </c>
      <c r="G55" s="248">
        <f t="shared" si="9"/>
        <v>0.0008783934201602508</v>
      </c>
      <c r="H55" s="247">
        <v>258</v>
      </c>
      <c r="I55" s="245">
        <v>271</v>
      </c>
      <c r="J55" s="246">
        <v>1</v>
      </c>
      <c r="K55" s="245"/>
      <c r="L55" s="246">
        <f t="shared" si="10"/>
        <v>530</v>
      </c>
      <c r="M55" s="249">
        <f t="shared" si="11"/>
        <v>-0.03962264150943395</v>
      </c>
      <c r="N55" s="247">
        <v>1536</v>
      </c>
      <c r="O55" s="245">
        <v>1555</v>
      </c>
      <c r="P55" s="246">
        <v>13</v>
      </c>
      <c r="Q55" s="245"/>
      <c r="R55" s="246">
        <f t="shared" si="12"/>
        <v>3104</v>
      </c>
      <c r="S55" s="248">
        <f t="shared" si="13"/>
        <v>0.0010478938818391619</v>
      </c>
      <c r="T55" s="247">
        <v>1622</v>
      </c>
      <c r="U55" s="245">
        <v>1468</v>
      </c>
      <c r="V55" s="246">
        <v>11</v>
      </c>
      <c r="W55" s="245"/>
      <c r="X55" s="229">
        <f t="shared" si="14"/>
        <v>3101</v>
      </c>
      <c r="Y55" s="244">
        <f t="shared" si="15"/>
        <v>0.000967429861335134</v>
      </c>
    </row>
    <row r="56" spans="1:25" ht="19.5" customHeight="1" thickBot="1">
      <c r="A56" s="250" t="s">
        <v>242</v>
      </c>
      <c r="B56" s="247">
        <v>2077</v>
      </c>
      <c r="C56" s="245">
        <v>1156</v>
      </c>
      <c r="D56" s="246">
        <v>2</v>
      </c>
      <c r="E56" s="245">
        <v>0</v>
      </c>
      <c r="F56" s="246">
        <f t="shared" si="8"/>
        <v>3235</v>
      </c>
      <c r="G56" s="248">
        <f t="shared" si="9"/>
        <v>0.005582716530880965</v>
      </c>
      <c r="H56" s="247">
        <v>1969</v>
      </c>
      <c r="I56" s="245">
        <v>1036</v>
      </c>
      <c r="J56" s="246">
        <v>6</v>
      </c>
      <c r="K56" s="245"/>
      <c r="L56" s="246">
        <f t="shared" si="10"/>
        <v>3011</v>
      </c>
      <c r="M56" s="249">
        <f t="shared" si="11"/>
        <v>0.0743938890733975</v>
      </c>
      <c r="N56" s="247">
        <v>13303</v>
      </c>
      <c r="O56" s="245">
        <v>6315</v>
      </c>
      <c r="P56" s="246">
        <v>38</v>
      </c>
      <c r="Q56" s="245">
        <v>231</v>
      </c>
      <c r="R56" s="246">
        <f t="shared" si="12"/>
        <v>19887</v>
      </c>
      <c r="S56" s="248">
        <f t="shared" si="13"/>
        <v>0.006713745369888985</v>
      </c>
      <c r="T56" s="247">
        <v>14770</v>
      </c>
      <c r="U56" s="245">
        <v>4498</v>
      </c>
      <c r="V56" s="246">
        <v>89</v>
      </c>
      <c r="W56" s="245">
        <v>23</v>
      </c>
      <c r="X56" s="229">
        <f t="shared" si="14"/>
        <v>19380</v>
      </c>
      <c r="Y56" s="244">
        <f t="shared" si="15"/>
        <v>0.02616099071207434</v>
      </c>
    </row>
    <row r="57" spans="1:25" s="236" customFormat="1" ht="19.5" customHeight="1">
      <c r="A57" s="243" t="s">
        <v>58</v>
      </c>
      <c r="B57" s="240">
        <f>SUM(B58:B68)</f>
        <v>70537</v>
      </c>
      <c r="C57" s="239">
        <f>SUM(C58:C68)</f>
        <v>70168</v>
      </c>
      <c r="D57" s="238">
        <f>SUM(D58:D68)</f>
        <v>661</v>
      </c>
      <c r="E57" s="239">
        <f>SUM(E58:E68)</f>
        <v>404</v>
      </c>
      <c r="F57" s="238">
        <f t="shared" si="8"/>
        <v>141770</v>
      </c>
      <c r="G57" s="241">
        <f t="shared" si="9"/>
        <v>0.24465586478608792</v>
      </c>
      <c r="H57" s="240">
        <f>SUM(H58:H68)</f>
        <v>57667</v>
      </c>
      <c r="I57" s="239">
        <f>SUM(I58:I68)</f>
        <v>51766</v>
      </c>
      <c r="J57" s="238">
        <f>SUM(J58:J68)</f>
        <v>965</v>
      </c>
      <c r="K57" s="239">
        <f>SUM(K58:K68)</f>
        <v>681</v>
      </c>
      <c r="L57" s="238">
        <f t="shared" si="10"/>
        <v>111079</v>
      </c>
      <c r="M57" s="242">
        <f t="shared" si="11"/>
        <v>0.27629885036775637</v>
      </c>
      <c r="N57" s="240">
        <f>SUM(N58:N68)</f>
        <v>381432</v>
      </c>
      <c r="O57" s="239">
        <f>SUM(O58:O68)</f>
        <v>356781</v>
      </c>
      <c r="P57" s="238">
        <f>SUM(P58:P68)</f>
        <v>5861</v>
      </c>
      <c r="Q57" s="239">
        <f>SUM(Q58:Q68)</f>
        <v>5236</v>
      </c>
      <c r="R57" s="238">
        <f t="shared" si="12"/>
        <v>749310</v>
      </c>
      <c r="S57" s="241">
        <f t="shared" si="13"/>
        <v>0.25296306849255873</v>
      </c>
      <c r="T57" s="240">
        <f>SUM(T58:T68)</f>
        <v>290562</v>
      </c>
      <c r="U57" s="239">
        <f>SUM(U58:U68)</f>
        <v>257722</v>
      </c>
      <c r="V57" s="238">
        <f>SUM(V58:V68)</f>
        <v>6756</v>
      </c>
      <c r="W57" s="239">
        <f>SUM(W58:W68)</f>
        <v>6709</v>
      </c>
      <c r="X57" s="238">
        <f t="shared" si="14"/>
        <v>561749</v>
      </c>
      <c r="Y57" s="237">
        <f t="shared" si="15"/>
        <v>0.33388755476200216</v>
      </c>
    </row>
    <row r="58" spans="1:25" s="220" customFormat="1" ht="19.5" customHeight="1">
      <c r="A58" s="235" t="s">
        <v>407</v>
      </c>
      <c r="B58" s="233">
        <v>17458</v>
      </c>
      <c r="C58" s="230">
        <v>18321</v>
      </c>
      <c r="D58" s="229">
        <v>0</v>
      </c>
      <c r="E58" s="230">
        <v>0</v>
      </c>
      <c r="F58" s="229">
        <f t="shared" si="8"/>
        <v>35779</v>
      </c>
      <c r="G58" s="232">
        <f t="shared" si="9"/>
        <v>0.061744672259162296</v>
      </c>
      <c r="H58" s="233">
        <v>15161</v>
      </c>
      <c r="I58" s="230">
        <v>13337</v>
      </c>
      <c r="J58" s="229"/>
      <c r="K58" s="230">
        <v>1</v>
      </c>
      <c r="L58" s="229">
        <f t="shared" si="10"/>
        <v>28499</v>
      </c>
      <c r="M58" s="234">
        <f t="shared" si="11"/>
        <v>0.2554475595634935</v>
      </c>
      <c r="N58" s="233">
        <v>95630</v>
      </c>
      <c r="O58" s="230">
        <v>94921</v>
      </c>
      <c r="P58" s="229">
        <v>11</v>
      </c>
      <c r="Q58" s="230">
        <v>19</v>
      </c>
      <c r="R58" s="229">
        <f t="shared" si="12"/>
        <v>190581</v>
      </c>
      <c r="S58" s="232">
        <f t="shared" si="13"/>
        <v>0.06433913140940377</v>
      </c>
      <c r="T58" s="231">
        <v>75347</v>
      </c>
      <c r="U58" s="230">
        <v>70007</v>
      </c>
      <c r="V58" s="229">
        <v>131</v>
      </c>
      <c r="W58" s="230">
        <v>189</v>
      </c>
      <c r="X58" s="229">
        <f t="shared" si="14"/>
        <v>145674</v>
      </c>
      <c r="Y58" s="228">
        <f t="shared" si="15"/>
        <v>0.30827052185015846</v>
      </c>
    </row>
    <row r="59" spans="1:25" s="220" customFormat="1" ht="19.5" customHeight="1">
      <c r="A59" s="235" t="s">
        <v>408</v>
      </c>
      <c r="B59" s="233">
        <v>9203</v>
      </c>
      <c r="C59" s="230">
        <v>10045</v>
      </c>
      <c r="D59" s="229">
        <v>0</v>
      </c>
      <c r="E59" s="230">
        <v>0</v>
      </c>
      <c r="F59" s="229">
        <f t="shared" si="8"/>
        <v>19248</v>
      </c>
      <c r="G59" s="232">
        <f t="shared" si="9"/>
        <v>0.03321673192778881</v>
      </c>
      <c r="H59" s="233">
        <v>9950</v>
      </c>
      <c r="I59" s="230">
        <v>9549</v>
      </c>
      <c r="J59" s="229"/>
      <c r="K59" s="230"/>
      <c r="L59" s="229">
        <f t="shared" si="10"/>
        <v>19499</v>
      </c>
      <c r="M59" s="234">
        <f t="shared" si="11"/>
        <v>-0.012872454997692184</v>
      </c>
      <c r="N59" s="233">
        <v>46717</v>
      </c>
      <c r="O59" s="230">
        <v>48575</v>
      </c>
      <c r="P59" s="229"/>
      <c r="Q59" s="230"/>
      <c r="R59" s="229">
        <f t="shared" si="12"/>
        <v>95292</v>
      </c>
      <c r="S59" s="232">
        <f t="shared" si="13"/>
        <v>0.03217007209671952</v>
      </c>
      <c r="T59" s="231">
        <v>39526</v>
      </c>
      <c r="U59" s="230">
        <v>41927</v>
      </c>
      <c r="V59" s="229"/>
      <c r="W59" s="230"/>
      <c r="X59" s="229">
        <f t="shared" si="14"/>
        <v>81453</v>
      </c>
      <c r="Y59" s="228">
        <f t="shared" si="15"/>
        <v>0.1699016610806232</v>
      </c>
    </row>
    <row r="60" spans="1:25" s="220" customFormat="1" ht="19.5" customHeight="1">
      <c r="A60" s="235" t="s">
        <v>409</v>
      </c>
      <c r="B60" s="233">
        <v>9104</v>
      </c>
      <c r="C60" s="230">
        <v>8956</v>
      </c>
      <c r="D60" s="229">
        <v>0</v>
      </c>
      <c r="E60" s="230">
        <v>4</v>
      </c>
      <c r="F60" s="229">
        <f t="shared" si="8"/>
        <v>18064</v>
      </c>
      <c r="G60" s="232">
        <f t="shared" si="9"/>
        <v>0.031173474934724495</v>
      </c>
      <c r="H60" s="233">
        <v>6891</v>
      </c>
      <c r="I60" s="230">
        <v>5344</v>
      </c>
      <c r="J60" s="229">
        <v>29</v>
      </c>
      <c r="K60" s="230">
        <v>6</v>
      </c>
      <c r="L60" s="229">
        <f t="shared" si="10"/>
        <v>12270</v>
      </c>
      <c r="M60" s="234">
        <f t="shared" si="11"/>
        <v>0.4722086389568052</v>
      </c>
      <c r="N60" s="233">
        <v>49403</v>
      </c>
      <c r="O60" s="230">
        <v>46130</v>
      </c>
      <c r="P60" s="229"/>
      <c r="Q60" s="230">
        <v>4</v>
      </c>
      <c r="R60" s="229">
        <f t="shared" si="12"/>
        <v>95537</v>
      </c>
      <c r="S60" s="232">
        <f t="shared" si="13"/>
        <v>0.03225278279293428</v>
      </c>
      <c r="T60" s="231">
        <v>34997</v>
      </c>
      <c r="U60" s="230">
        <v>27877</v>
      </c>
      <c r="V60" s="229">
        <v>332</v>
      </c>
      <c r="W60" s="230">
        <v>233</v>
      </c>
      <c r="X60" s="229">
        <f t="shared" si="14"/>
        <v>63439</v>
      </c>
      <c r="Y60" s="228">
        <f t="shared" si="15"/>
        <v>0.5059663613865288</v>
      </c>
    </row>
    <row r="61" spans="1:25" s="220" customFormat="1" ht="19.5" customHeight="1">
      <c r="A61" s="235" t="s">
        <v>410</v>
      </c>
      <c r="B61" s="233">
        <v>7074</v>
      </c>
      <c r="C61" s="230">
        <v>6455</v>
      </c>
      <c r="D61" s="229">
        <v>0</v>
      </c>
      <c r="E61" s="230">
        <v>0</v>
      </c>
      <c r="F61" s="229">
        <f t="shared" si="8"/>
        <v>13529</v>
      </c>
      <c r="G61" s="232">
        <f t="shared" si="9"/>
        <v>0.023347317448620886</v>
      </c>
      <c r="H61" s="233">
        <v>5030</v>
      </c>
      <c r="I61" s="230">
        <v>4138</v>
      </c>
      <c r="J61" s="229"/>
      <c r="K61" s="230"/>
      <c r="L61" s="229">
        <f t="shared" si="10"/>
        <v>9168</v>
      </c>
      <c r="M61" s="234">
        <f t="shared" si="11"/>
        <v>0.4756762652705062</v>
      </c>
      <c r="N61" s="233">
        <v>40349</v>
      </c>
      <c r="O61" s="230">
        <v>33453</v>
      </c>
      <c r="P61" s="229">
        <v>8</v>
      </c>
      <c r="Q61" s="230">
        <v>7</v>
      </c>
      <c r="R61" s="229">
        <f t="shared" si="12"/>
        <v>73817</v>
      </c>
      <c r="S61" s="232">
        <f t="shared" si="13"/>
        <v>0.024920226377487566</v>
      </c>
      <c r="T61" s="231">
        <v>28495</v>
      </c>
      <c r="U61" s="230">
        <v>20858</v>
      </c>
      <c r="V61" s="229">
        <v>12</v>
      </c>
      <c r="W61" s="230">
        <v>4</v>
      </c>
      <c r="X61" s="229">
        <f t="shared" si="14"/>
        <v>49369</v>
      </c>
      <c r="Y61" s="228">
        <f t="shared" si="15"/>
        <v>0.4952095444509712</v>
      </c>
    </row>
    <row r="62" spans="1:25" s="220" customFormat="1" ht="19.5" customHeight="1">
      <c r="A62" s="235" t="s">
        <v>412</v>
      </c>
      <c r="B62" s="233">
        <v>3630</v>
      </c>
      <c r="C62" s="230">
        <v>3763</v>
      </c>
      <c r="D62" s="229">
        <v>0</v>
      </c>
      <c r="E62" s="230">
        <v>0</v>
      </c>
      <c r="F62" s="229">
        <f t="shared" si="8"/>
        <v>7393</v>
      </c>
      <c r="G62" s="232">
        <f t="shared" si="9"/>
        <v>0.012758276139970007</v>
      </c>
      <c r="H62" s="233">
        <v>2848</v>
      </c>
      <c r="I62" s="230">
        <v>3338</v>
      </c>
      <c r="J62" s="229"/>
      <c r="K62" s="230"/>
      <c r="L62" s="229">
        <f t="shared" si="10"/>
        <v>6186</v>
      </c>
      <c r="M62" s="234">
        <f t="shared" si="11"/>
        <v>0.19511800840607818</v>
      </c>
      <c r="N62" s="233">
        <v>19465</v>
      </c>
      <c r="O62" s="230">
        <v>19718</v>
      </c>
      <c r="P62" s="229"/>
      <c r="Q62" s="230"/>
      <c r="R62" s="229">
        <f t="shared" si="12"/>
        <v>39183</v>
      </c>
      <c r="S62" s="232">
        <f t="shared" si="13"/>
        <v>0.013227972284827279</v>
      </c>
      <c r="T62" s="231">
        <v>14293</v>
      </c>
      <c r="U62" s="230">
        <v>14309</v>
      </c>
      <c r="V62" s="229"/>
      <c r="W62" s="230"/>
      <c r="X62" s="229">
        <f t="shared" si="14"/>
        <v>28602</v>
      </c>
      <c r="Y62" s="228">
        <f t="shared" si="15"/>
        <v>0.3699391650933501</v>
      </c>
    </row>
    <row r="63" spans="1:25" s="220" customFormat="1" ht="19.5" customHeight="1">
      <c r="A63" s="235" t="s">
        <v>411</v>
      </c>
      <c r="B63" s="233">
        <v>3473</v>
      </c>
      <c r="C63" s="230">
        <v>3731</v>
      </c>
      <c r="D63" s="229">
        <v>0</v>
      </c>
      <c r="E63" s="230">
        <v>0</v>
      </c>
      <c r="F63" s="229">
        <f t="shared" si="8"/>
        <v>7204</v>
      </c>
      <c r="G63" s="232">
        <f>F63/$F$9</f>
        <v>0.012432114339556868</v>
      </c>
      <c r="H63" s="233">
        <v>1828</v>
      </c>
      <c r="I63" s="230">
        <v>2117</v>
      </c>
      <c r="J63" s="229"/>
      <c r="K63" s="230"/>
      <c r="L63" s="229">
        <f>SUM(H63:K63)</f>
        <v>3945</v>
      </c>
      <c r="M63" s="234">
        <f>IF(ISERROR(F63/L63-1),"         /0",(F63/L63-1))</f>
        <v>0.8261089987325729</v>
      </c>
      <c r="N63" s="233">
        <v>18743</v>
      </c>
      <c r="O63" s="230">
        <v>19090</v>
      </c>
      <c r="P63" s="229">
        <v>17</v>
      </c>
      <c r="Q63" s="230">
        <v>7</v>
      </c>
      <c r="R63" s="229">
        <f>SUM(N63:Q63)</f>
        <v>37857</v>
      </c>
      <c r="S63" s="232">
        <f>R63/$R$9</f>
        <v>0.012780321741232328</v>
      </c>
      <c r="T63" s="231">
        <v>11785</v>
      </c>
      <c r="U63" s="230">
        <v>11841</v>
      </c>
      <c r="V63" s="229">
        <v>8</v>
      </c>
      <c r="W63" s="230">
        <v>1</v>
      </c>
      <c r="X63" s="229">
        <f>SUM(T63:W63)</f>
        <v>23635</v>
      </c>
      <c r="Y63" s="228">
        <f>IF(ISERROR(R63/X63-1),"         /0",(R63/X63-1))</f>
        <v>0.6017347154643538</v>
      </c>
    </row>
    <row r="64" spans="1:25" s="220" customFormat="1" ht="19.5" customHeight="1">
      <c r="A64" s="235" t="s">
        <v>413</v>
      </c>
      <c r="B64" s="233">
        <v>2964</v>
      </c>
      <c r="C64" s="230">
        <v>2707</v>
      </c>
      <c r="D64" s="229">
        <v>0</v>
      </c>
      <c r="E64" s="230">
        <v>0</v>
      </c>
      <c r="F64" s="229">
        <f t="shared" si="8"/>
        <v>5671</v>
      </c>
      <c r="G64" s="232">
        <f t="shared" si="9"/>
        <v>0.009786579736205859</v>
      </c>
      <c r="H64" s="233">
        <v>1868</v>
      </c>
      <c r="I64" s="230">
        <v>1587</v>
      </c>
      <c r="J64" s="229">
        <v>1</v>
      </c>
      <c r="K64" s="230"/>
      <c r="L64" s="229">
        <f t="shared" si="10"/>
        <v>3456</v>
      </c>
      <c r="M64" s="234">
        <f t="shared" si="11"/>
        <v>0.6409143518518519</v>
      </c>
      <c r="N64" s="233">
        <v>20063</v>
      </c>
      <c r="O64" s="230">
        <v>17410</v>
      </c>
      <c r="P64" s="229">
        <v>3</v>
      </c>
      <c r="Q64" s="230"/>
      <c r="R64" s="229">
        <f t="shared" si="12"/>
        <v>37476</v>
      </c>
      <c r="S64" s="232">
        <f t="shared" si="13"/>
        <v>0.012651698168751427</v>
      </c>
      <c r="T64" s="231">
        <v>11155</v>
      </c>
      <c r="U64" s="230">
        <v>9323</v>
      </c>
      <c r="V64" s="229">
        <v>2</v>
      </c>
      <c r="W64" s="230">
        <v>1</v>
      </c>
      <c r="X64" s="229">
        <f t="shared" si="14"/>
        <v>20481</v>
      </c>
      <c r="Y64" s="228">
        <f t="shared" si="15"/>
        <v>0.8297934671158635</v>
      </c>
    </row>
    <row r="65" spans="1:25" s="220" customFormat="1" ht="19.5" customHeight="1">
      <c r="A65" s="235" t="s">
        <v>414</v>
      </c>
      <c r="B65" s="233">
        <v>2007</v>
      </c>
      <c r="C65" s="230">
        <v>1424</v>
      </c>
      <c r="D65" s="229">
        <v>0</v>
      </c>
      <c r="E65" s="230">
        <v>0</v>
      </c>
      <c r="F65" s="229">
        <f t="shared" si="8"/>
        <v>3431</v>
      </c>
      <c r="G65" s="232">
        <f t="shared" si="9"/>
        <v>0.005920958397976071</v>
      </c>
      <c r="H65" s="233">
        <v>1465</v>
      </c>
      <c r="I65" s="230">
        <v>1187</v>
      </c>
      <c r="J65" s="229"/>
      <c r="K65" s="230"/>
      <c r="L65" s="229">
        <f t="shared" si="10"/>
        <v>2652</v>
      </c>
      <c r="M65" s="234">
        <f t="shared" si="11"/>
        <v>0.2937405731523379</v>
      </c>
      <c r="N65" s="233">
        <v>10814</v>
      </c>
      <c r="O65" s="230">
        <v>8433</v>
      </c>
      <c r="P65" s="229"/>
      <c r="Q65" s="230"/>
      <c r="R65" s="229">
        <f t="shared" si="12"/>
        <v>19247</v>
      </c>
      <c r="S65" s="232">
        <f t="shared" si="13"/>
        <v>0.006497684775695344</v>
      </c>
      <c r="T65" s="231">
        <v>5116</v>
      </c>
      <c r="U65" s="230">
        <v>3588</v>
      </c>
      <c r="V65" s="229"/>
      <c r="W65" s="230"/>
      <c r="X65" s="229">
        <f t="shared" si="14"/>
        <v>8704</v>
      </c>
      <c r="Y65" s="228">
        <f t="shared" si="15"/>
        <v>1.2112821691176472</v>
      </c>
    </row>
    <row r="66" spans="1:25" s="220" customFormat="1" ht="19.5" customHeight="1">
      <c r="A66" s="235" t="s">
        <v>416</v>
      </c>
      <c r="B66" s="233">
        <v>798</v>
      </c>
      <c r="C66" s="230">
        <v>1026</v>
      </c>
      <c r="D66" s="229">
        <v>0</v>
      </c>
      <c r="E66" s="230">
        <v>0</v>
      </c>
      <c r="F66" s="229">
        <f t="shared" si="8"/>
        <v>1824</v>
      </c>
      <c r="G66" s="232">
        <f t="shared" si="9"/>
        <v>0.0031477202325585407</v>
      </c>
      <c r="H66" s="233">
        <v>1069</v>
      </c>
      <c r="I66" s="230">
        <v>895</v>
      </c>
      <c r="J66" s="229"/>
      <c r="K66" s="230"/>
      <c r="L66" s="229">
        <f t="shared" si="10"/>
        <v>1964</v>
      </c>
      <c r="M66" s="234">
        <f t="shared" si="11"/>
        <v>-0.07128309572301428</v>
      </c>
      <c r="N66" s="233">
        <v>5098</v>
      </c>
      <c r="O66" s="230">
        <v>5015</v>
      </c>
      <c r="P66" s="229"/>
      <c r="Q66" s="230"/>
      <c r="R66" s="229">
        <f t="shared" si="12"/>
        <v>10113</v>
      </c>
      <c r="S66" s="232">
        <f t="shared" si="13"/>
        <v>0.003414094982937965</v>
      </c>
      <c r="T66" s="231">
        <v>4922</v>
      </c>
      <c r="U66" s="230">
        <v>4576</v>
      </c>
      <c r="V66" s="229"/>
      <c r="W66" s="230"/>
      <c r="X66" s="229">
        <f t="shared" si="14"/>
        <v>9498</v>
      </c>
      <c r="Y66" s="228">
        <f t="shared" si="15"/>
        <v>0.0647504737839546</v>
      </c>
    </row>
    <row r="67" spans="1:25" s="220" customFormat="1" ht="19.5" customHeight="1">
      <c r="A67" s="235" t="s">
        <v>415</v>
      </c>
      <c r="B67" s="233">
        <v>563</v>
      </c>
      <c r="C67" s="230">
        <v>649</v>
      </c>
      <c r="D67" s="229">
        <v>0</v>
      </c>
      <c r="E67" s="230">
        <v>0</v>
      </c>
      <c r="F67" s="229">
        <f t="shared" si="8"/>
        <v>1212</v>
      </c>
      <c r="G67" s="232">
        <f t="shared" si="9"/>
        <v>0.0020915772597921885</v>
      </c>
      <c r="H67" s="233">
        <v>190</v>
      </c>
      <c r="I67" s="230">
        <v>72</v>
      </c>
      <c r="J67" s="229">
        <v>338</v>
      </c>
      <c r="K67" s="230">
        <v>235</v>
      </c>
      <c r="L67" s="229">
        <f t="shared" si="10"/>
        <v>835</v>
      </c>
      <c r="M67" s="234">
        <f t="shared" si="11"/>
        <v>0.4514970059880239</v>
      </c>
      <c r="N67" s="233">
        <v>2907</v>
      </c>
      <c r="O67" s="230">
        <v>3378</v>
      </c>
      <c r="P67" s="229">
        <v>1097</v>
      </c>
      <c r="Q67" s="230">
        <v>1452</v>
      </c>
      <c r="R67" s="229">
        <f t="shared" si="12"/>
        <v>8834</v>
      </c>
      <c r="S67" s="232">
        <f t="shared" si="13"/>
        <v>0.002982311389229109</v>
      </c>
      <c r="T67" s="231">
        <v>605</v>
      </c>
      <c r="U67" s="230">
        <v>536</v>
      </c>
      <c r="V67" s="229">
        <v>2044</v>
      </c>
      <c r="W67" s="230">
        <v>2321</v>
      </c>
      <c r="X67" s="229">
        <f t="shared" si="14"/>
        <v>5506</v>
      </c>
      <c r="Y67" s="228">
        <f t="shared" si="15"/>
        <v>0.6044315292408282</v>
      </c>
    </row>
    <row r="68" spans="1:25" s="220" customFormat="1" ht="19.5" customHeight="1" thickBot="1">
      <c r="A68" s="235" t="s">
        <v>242</v>
      </c>
      <c r="B68" s="233">
        <v>14263</v>
      </c>
      <c r="C68" s="230">
        <v>13091</v>
      </c>
      <c r="D68" s="229">
        <v>661</v>
      </c>
      <c r="E68" s="230">
        <v>400</v>
      </c>
      <c r="F68" s="229">
        <f t="shared" si="8"/>
        <v>28415</v>
      </c>
      <c r="G68" s="232">
        <f t="shared" si="9"/>
        <v>0.049036442109731876</v>
      </c>
      <c r="H68" s="233">
        <v>11367</v>
      </c>
      <c r="I68" s="230">
        <v>10202</v>
      </c>
      <c r="J68" s="229">
        <v>597</v>
      </c>
      <c r="K68" s="230">
        <v>439</v>
      </c>
      <c r="L68" s="229">
        <f t="shared" si="10"/>
        <v>22605</v>
      </c>
      <c r="M68" s="234">
        <f t="shared" si="11"/>
        <v>0.2570227825702278</v>
      </c>
      <c r="N68" s="233">
        <v>72243</v>
      </c>
      <c r="O68" s="230">
        <v>60658</v>
      </c>
      <c r="P68" s="229">
        <v>4725</v>
      </c>
      <c r="Q68" s="230">
        <v>3747</v>
      </c>
      <c r="R68" s="229">
        <f t="shared" si="12"/>
        <v>141373</v>
      </c>
      <c r="S68" s="232">
        <f t="shared" si="13"/>
        <v>0.047726772473340145</v>
      </c>
      <c r="T68" s="231">
        <v>64321</v>
      </c>
      <c r="U68" s="230">
        <v>52880</v>
      </c>
      <c r="V68" s="229">
        <v>4227</v>
      </c>
      <c r="W68" s="230">
        <v>3960</v>
      </c>
      <c r="X68" s="229">
        <f t="shared" si="14"/>
        <v>125388</v>
      </c>
      <c r="Y68" s="228">
        <f t="shared" si="15"/>
        <v>0.12748428876766527</v>
      </c>
    </row>
    <row r="69" spans="1:25" s="236" customFormat="1" ht="19.5" customHeight="1">
      <c r="A69" s="243" t="s">
        <v>57</v>
      </c>
      <c r="B69" s="240">
        <f>SUM(B70:B76)</f>
        <v>5385</v>
      </c>
      <c r="C69" s="239">
        <f>SUM(C70:C76)</f>
        <v>5318</v>
      </c>
      <c r="D69" s="238">
        <f>SUM(D70:D76)</f>
        <v>0</v>
      </c>
      <c r="E69" s="239">
        <f>SUM(E70:E76)</f>
        <v>0</v>
      </c>
      <c r="F69" s="238">
        <f t="shared" si="8"/>
        <v>10703</v>
      </c>
      <c r="G69" s="241">
        <f t="shared" si="9"/>
        <v>0.0184704219567292</v>
      </c>
      <c r="H69" s="240">
        <f>SUM(H70:H76)</f>
        <v>5025</v>
      </c>
      <c r="I69" s="239">
        <f>SUM(I70:I76)</f>
        <v>4949</v>
      </c>
      <c r="J69" s="238">
        <f>SUM(J70:J76)</f>
        <v>11</v>
      </c>
      <c r="K69" s="239">
        <f>SUM(K70:K76)</f>
        <v>8</v>
      </c>
      <c r="L69" s="238">
        <f t="shared" si="10"/>
        <v>9993</v>
      </c>
      <c r="M69" s="242">
        <f t="shared" si="11"/>
        <v>0.07104973481437016</v>
      </c>
      <c r="N69" s="240">
        <f>SUM(N70:N76)</f>
        <v>27618</v>
      </c>
      <c r="O69" s="239">
        <f>SUM(O70:O76)</f>
        <v>26651</v>
      </c>
      <c r="P69" s="238">
        <f>SUM(P70:P76)</f>
        <v>357</v>
      </c>
      <c r="Q69" s="239">
        <f>SUM(Q70:Q76)</f>
        <v>329</v>
      </c>
      <c r="R69" s="238">
        <f t="shared" si="12"/>
        <v>54955</v>
      </c>
      <c r="S69" s="241">
        <f t="shared" si="13"/>
        <v>0.018552515552986835</v>
      </c>
      <c r="T69" s="240">
        <f>SUM(T70:T76)</f>
        <v>25498</v>
      </c>
      <c r="U69" s="239">
        <f>SUM(U70:U76)</f>
        <v>25006</v>
      </c>
      <c r="V69" s="238">
        <f>SUM(V70:V76)</f>
        <v>653</v>
      </c>
      <c r="W69" s="239">
        <f>SUM(W70:W76)</f>
        <v>817</v>
      </c>
      <c r="X69" s="238">
        <f t="shared" si="14"/>
        <v>51974</v>
      </c>
      <c r="Y69" s="237">
        <f t="shared" si="15"/>
        <v>0.05735560087736169</v>
      </c>
    </row>
    <row r="70" spans="1:25" ht="19.5" customHeight="1">
      <c r="A70" s="235" t="s">
        <v>417</v>
      </c>
      <c r="B70" s="233">
        <v>1279</v>
      </c>
      <c r="C70" s="230">
        <v>1127</v>
      </c>
      <c r="D70" s="229">
        <v>0</v>
      </c>
      <c r="E70" s="230">
        <v>0</v>
      </c>
      <c r="F70" s="229">
        <f t="shared" si="8"/>
        <v>2406</v>
      </c>
      <c r="G70" s="232">
        <f t="shared" si="9"/>
        <v>0.004152091490973601</v>
      </c>
      <c r="H70" s="233">
        <v>876</v>
      </c>
      <c r="I70" s="230">
        <v>879</v>
      </c>
      <c r="J70" s="229">
        <v>0</v>
      </c>
      <c r="K70" s="230">
        <v>0</v>
      </c>
      <c r="L70" s="229">
        <f t="shared" si="10"/>
        <v>1755</v>
      </c>
      <c r="M70" s="234">
        <f t="shared" si="11"/>
        <v>0.37094017094017095</v>
      </c>
      <c r="N70" s="233">
        <v>5741</v>
      </c>
      <c r="O70" s="230">
        <v>4937</v>
      </c>
      <c r="P70" s="229">
        <v>0</v>
      </c>
      <c r="Q70" s="230"/>
      <c r="R70" s="229">
        <f t="shared" si="12"/>
        <v>10678</v>
      </c>
      <c r="S70" s="232">
        <f t="shared" si="13"/>
        <v>0.0036048359762495394</v>
      </c>
      <c r="T70" s="231">
        <v>5167</v>
      </c>
      <c r="U70" s="230">
        <v>5089</v>
      </c>
      <c r="V70" s="229">
        <v>0</v>
      </c>
      <c r="W70" s="230">
        <v>0</v>
      </c>
      <c r="X70" s="229"/>
      <c r="Y70" s="228" t="str">
        <f t="shared" si="15"/>
        <v>         /0</v>
      </c>
    </row>
    <row r="71" spans="1:25" ht="19.5" customHeight="1">
      <c r="A71" s="235" t="s">
        <v>418</v>
      </c>
      <c r="B71" s="233">
        <v>984</v>
      </c>
      <c r="C71" s="230">
        <v>1124</v>
      </c>
      <c r="D71" s="229">
        <v>0</v>
      </c>
      <c r="E71" s="230">
        <v>0</v>
      </c>
      <c r="F71" s="229">
        <f t="shared" si="8"/>
        <v>2108</v>
      </c>
      <c r="G71" s="232">
        <f t="shared" si="9"/>
        <v>0.003637825795084103</v>
      </c>
      <c r="H71" s="233">
        <v>1063</v>
      </c>
      <c r="I71" s="230">
        <v>1099</v>
      </c>
      <c r="J71" s="229"/>
      <c r="K71" s="230"/>
      <c r="L71" s="229">
        <f t="shared" si="10"/>
        <v>2162</v>
      </c>
      <c r="M71" s="234">
        <f t="shared" si="11"/>
        <v>-0.024976873265494914</v>
      </c>
      <c r="N71" s="233">
        <v>5130</v>
      </c>
      <c r="O71" s="230">
        <v>5647</v>
      </c>
      <c r="P71" s="229"/>
      <c r="Q71" s="230"/>
      <c r="R71" s="229">
        <f t="shared" si="12"/>
        <v>10777</v>
      </c>
      <c r="S71" s="232">
        <f t="shared" si="13"/>
        <v>0.003638257849413868</v>
      </c>
      <c r="T71" s="231">
        <v>4963</v>
      </c>
      <c r="U71" s="230">
        <v>5429</v>
      </c>
      <c r="V71" s="229">
        <v>256</v>
      </c>
      <c r="W71" s="230">
        <v>313</v>
      </c>
      <c r="X71" s="229"/>
      <c r="Y71" s="228" t="str">
        <f t="shared" si="15"/>
        <v>         /0</v>
      </c>
    </row>
    <row r="72" spans="1:25" ht="19.5" customHeight="1">
      <c r="A72" s="235" t="s">
        <v>419</v>
      </c>
      <c r="B72" s="233">
        <v>858</v>
      </c>
      <c r="C72" s="230">
        <v>924</v>
      </c>
      <c r="D72" s="229">
        <v>0</v>
      </c>
      <c r="E72" s="230">
        <v>0</v>
      </c>
      <c r="F72" s="229">
        <f t="shared" si="8"/>
        <v>1782</v>
      </c>
      <c r="G72" s="232">
        <f t="shared" si="9"/>
        <v>0.0030752398324667323</v>
      </c>
      <c r="H72" s="233">
        <v>863</v>
      </c>
      <c r="I72" s="230">
        <v>867</v>
      </c>
      <c r="J72" s="229"/>
      <c r="K72" s="230"/>
      <c r="L72" s="229">
        <f t="shared" si="10"/>
        <v>1730</v>
      </c>
      <c r="M72" s="234">
        <f t="shared" si="11"/>
        <v>0.03005780346820819</v>
      </c>
      <c r="N72" s="233">
        <v>4930</v>
      </c>
      <c r="O72" s="230">
        <v>5091</v>
      </c>
      <c r="P72" s="229">
        <v>154</v>
      </c>
      <c r="Q72" s="230">
        <v>147</v>
      </c>
      <c r="R72" s="229">
        <f t="shared" si="12"/>
        <v>10322</v>
      </c>
      <c r="S72" s="232">
        <f t="shared" si="13"/>
        <v>0.003484652270729326</v>
      </c>
      <c r="T72" s="231">
        <v>4106</v>
      </c>
      <c r="U72" s="230">
        <v>4522</v>
      </c>
      <c r="V72" s="229">
        <v>97</v>
      </c>
      <c r="W72" s="230">
        <v>151</v>
      </c>
      <c r="X72" s="229"/>
      <c r="Y72" s="228" t="str">
        <f t="shared" si="15"/>
        <v>         /0</v>
      </c>
    </row>
    <row r="73" spans="1:25" ht="19.5" customHeight="1">
      <c r="A73" s="235" t="s">
        <v>420</v>
      </c>
      <c r="B73" s="233">
        <v>485</v>
      </c>
      <c r="C73" s="230">
        <v>691</v>
      </c>
      <c r="D73" s="229">
        <v>0</v>
      </c>
      <c r="E73" s="230">
        <v>0</v>
      </c>
      <c r="F73" s="229">
        <f>SUM(B73:E73)</f>
        <v>1176</v>
      </c>
      <c r="G73" s="232">
        <f>F73/$F$9</f>
        <v>0.002029451202570638</v>
      </c>
      <c r="H73" s="233">
        <v>487</v>
      </c>
      <c r="I73" s="230">
        <v>575</v>
      </c>
      <c r="J73" s="229"/>
      <c r="K73" s="230"/>
      <c r="L73" s="229">
        <f>SUM(H73:K73)</f>
        <v>1062</v>
      </c>
      <c r="M73" s="234">
        <f>IF(ISERROR(F73/L73-1),"         /0",(F73/L73-1))</f>
        <v>0.10734463276836159</v>
      </c>
      <c r="N73" s="233">
        <v>2501</v>
      </c>
      <c r="O73" s="230">
        <v>3415</v>
      </c>
      <c r="P73" s="229">
        <v>147</v>
      </c>
      <c r="Q73" s="230">
        <v>154</v>
      </c>
      <c r="R73" s="229">
        <f>SUM(N73:Q73)</f>
        <v>6217</v>
      </c>
      <c r="S73" s="232">
        <f>R73/$R$9</f>
        <v>0.0020988261157841716</v>
      </c>
      <c r="T73" s="231">
        <v>1433</v>
      </c>
      <c r="U73" s="230">
        <v>1619</v>
      </c>
      <c r="V73" s="229"/>
      <c r="W73" s="230"/>
      <c r="X73" s="229"/>
      <c r="Y73" s="228" t="str">
        <f>IF(ISERROR(R73/X73-1),"         /0",(R73/X73-1))</f>
        <v>         /0</v>
      </c>
    </row>
    <row r="74" spans="1:25" ht="19.5" customHeight="1">
      <c r="A74" s="235" t="s">
        <v>421</v>
      </c>
      <c r="B74" s="233">
        <v>364</v>
      </c>
      <c r="C74" s="230">
        <v>229</v>
      </c>
      <c r="D74" s="229">
        <v>0</v>
      </c>
      <c r="E74" s="230">
        <v>0</v>
      </c>
      <c r="F74" s="229">
        <f t="shared" si="8"/>
        <v>593</v>
      </c>
      <c r="G74" s="232">
        <f t="shared" si="9"/>
        <v>0.0010233542203438677</v>
      </c>
      <c r="H74" s="233">
        <v>234</v>
      </c>
      <c r="I74" s="230">
        <v>244</v>
      </c>
      <c r="J74" s="229"/>
      <c r="K74" s="230"/>
      <c r="L74" s="229">
        <f t="shared" si="10"/>
        <v>478</v>
      </c>
      <c r="M74" s="234">
        <f t="shared" si="11"/>
        <v>0.2405857740585775</v>
      </c>
      <c r="N74" s="233">
        <v>1366</v>
      </c>
      <c r="O74" s="230">
        <v>1047</v>
      </c>
      <c r="P74" s="229">
        <v>1</v>
      </c>
      <c r="Q74" s="230"/>
      <c r="R74" s="229">
        <f t="shared" si="12"/>
        <v>2414</v>
      </c>
      <c r="S74" s="232">
        <f t="shared" si="13"/>
        <v>0.0008149535537241419</v>
      </c>
      <c r="T74" s="231">
        <v>1396</v>
      </c>
      <c r="U74" s="230">
        <v>1374</v>
      </c>
      <c r="V74" s="229">
        <v>2</v>
      </c>
      <c r="W74" s="230">
        <v>56</v>
      </c>
      <c r="X74" s="229"/>
      <c r="Y74" s="228" t="str">
        <f t="shared" si="15"/>
        <v>         /0</v>
      </c>
    </row>
    <row r="75" spans="1:25" ht="19.5" customHeight="1">
      <c r="A75" s="235" t="s">
        <v>422</v>
      </c>
      <c r="B75" s="233">
        <v>175</v>
      </c>
      <c r="C75" s="230">
        <v>209</v>
      </c>
      <c r="D75" s="229">
        <v>0</v>
      </c>
      <c r="E75" s="230">
        <v>0</v>
      </c>
      <c r="F75" s="229">
        <f>SUM(B75:E75)</f>
        <v>384</v>
      </c>
      <c r="G75" s="232">
        <f>F75/$F$9</f>
        <v>0.000662677943696535</v>
      </c>
      <c r="H75" s="233">
        <v>187</v>
      </c>
      <c r="I75" s="230">
        <v>166</v>
      </c>
      <c r="J75" s="229"/>
      <c r="K75" s="230"/>
      <c r="L75" s="229">
        <f>SUM(H75:K75)</f>
        <v>353</v>
      </c>
      <c r="M75" s="234">
        <f>IF(ISERROR(F75/L75-1),"         /0",(F75/L75-1))</f>
        <v>0.0878186968838528</v>
      </c>
      <c r="N75" s="233">
        <v>1152</v>
      </c>
      <c r="O75" s="230">
        <v>1008</v>
      </c>
      <c r="P75" s="229">
        <v>2</v>
      </c>
      <c r="Q75" s="230"/>
      <c r="R75" s="229">
        <f>SUM(N75:Q75)</f>
        <v>2162</v>
      </c>
      <c r="S75" s="232">
        <f>R75/$R$9</f>
        <v>0.0007298796947603956</v>
      </c>
      <c r="T75" s="231">
        <v>1080</v>
      </c>
      <c r="U75" s="230">
        <v>906</v>
      </c>
      <c r="V75" s="229">
        <v>2</v>
      </c>
      <c r="W75" s="230">
        <v>30</v>
      </c>
      <c r="X75" s="229"/>
      <c r="Y75" s="228" t="str">
        <f>IF(ISERROR(R75/X75-1),"         /0",(R75/X75-1))</f>
        <v>         /0</v>
      </c>
    </row>
    <row r="76" spans="1:25" ht="19.5" customHeight="1" thickBot="1">
      <c r="A76" s="235" t="s">
        <v>242</v>
      </c>
      <c r="B76" s="233">
        <v>1240</v>
      </c>
      <c r="C76" s="230">
        <v>1014</v>
      </c>
      <c r="D76" s="229">
        <v>0</v>
      </c>
      <c r="E76" s="230">
        <v>0</v>
      </c>
      <c r="F76" s="229">
        <f>SUM(B76:E76)</f>
        <v>2254</v>
      </c>
      <c r="G76" s="232">
        <f>F76/$F$9</f>
        <v>0.003889781471593723</v>
      </c>
      <c r="H76" s="233">
        <v>1315</v>
      </c>
      <c r="I76" s="230">
        <v>1119</v>
      </c>
      <c r="J76" s="229">
        <v>11</v>
      </c>
      <c r="K76" s="230">
        <v>8</v>
      </c>
      <c r="L76" s="229">
        <f>SUM(H76:K76)</f>
        <v>2453</v>
      </c>
      <c r="M76" s="234">
        <f>IF(ISERROR(F76/L76-1),"         /0",(F76/L76-1))</f>
        <v>-0.08112515287403177</v>
      </c>
      <c r="N76" s="233">
        <v>6798</v>
      </c>
      <c r="O76" s="230">
        <v>5506</v>
      </c>
      <c r="P76" s="229">
        <v>53</v>
      </c>
      <c r="Q76" s="230">
        <v>28</v>
      </c>
      <c r="R76" s="229">
        <f>SUM(N76:Q76)</f>
        <v>12385</v>
      </c>
      <c r="S76" s="232">
        <f>R76/$R$9</f>
        <v>0.004181110092325393</v>
      </c>
      <c r="T76" s="231">
        <v>7353</v>
      </c>
      <c r="U76" s="230">
        <v>6067</v>
      </c>
      <c r="V76" s="229">
        <v>296</v>
      </c>
      <c r="W76" s="230">
        <v>267</v>
      </c>
      <c r="X76" s="229"/>
      <c r="Y76" s="228" t="str">
        <f>IF(ISERROR(R76/X76-1),"         /0",(R76/X76-1))</f>
        <v>         /0</v>
      </c>
    </row>
    <row r="77" spans="1:25" s="220" customFormat="1" ht="19.5" customHeight="1" thickBot="1">
      <c r="A77" s="227" t="s">
        <v>56</v>
      </c>
      <c r="B77" s="224">
        <v>824</v>
      </c>
      <c r="C77" s="223">
        <v>83</v>
      </c>
      <c r="D77" s="222">
        <v>13</v>
      </c>
      <c r="E77" s="223">
        <v>6</v>
      </c>
      <c r="F77" s="222">
        <f>SUM(B77:E77)</f>
        <v>926</v>
      </c>
      <c r="G77" s="225">
        <f>F77/$F$9</f>
        <v>0.0015980202496432066</v>
      </c>
      <c r="H77" s="224">
        <v>852</v>
      </c>
      <c r="I77" s="223">
        <v>237</v>
      </c>
      <c r="J77" s="222">
        <v>23</v>
      </c>
      <c r="K77" s="223"/>
      <c r="L77" s="222">
        <f>SUM(H77:K77)</f>
        <v>1112</v>
      </c>
      <c r="M77" s="226">
        <f>IF(ISERROR(F77/L77-1),"         /0",(F77/L77-1))</f>
        <v>-0.16726618705035967</v>
      </c>
      <c r="N77" s="224">
        <v>4892</v>
      </c>
      <c r="O77" s="223">
        <v>439</v>
      </c>
      <c r="P77" s="222">
        <v>4964</v>
      </c>
      <c r="Q77" s="223">
        <v>4209</v>
      </c>
      <c r="R77" s="222">
        <f>SUM(N77:Q77)</f>
        <v>14504</v>
      </c>
      <c r="S77" s="225">
        <f>R77/$R$9</f>
        <v>0.004896473215913403</v>
      </c>
      <c r="T77" s="224">
        <v>4838</v>
      </c>
      <c r="U77" s="223">
        <v>1104</v>
      </c>
      <c r="V77" s="222">
        <v>1826</v>
      </c>
      <c r="W77" s="223">
        <v>1858</v>
      </c>
      <c r="X77" s="222">
        <f>SUM(T77:W77)</f>
        <v>9626</v>
      </c>
      <c r="Y77" s="221">
        <f>IF(ISERROR(R77/X77-1),"         /0",(R77/X77-1))</f>
        <v>0.50675254519011</v>
      </c>
    </row>
    <row r="78" ht="15" thickTop="1">
      <c r="A78" s="94" t="s">
        <v>43</v>
      </c>
    </row>
    <row r="79" ht="14.25">
      <c r="A79" s="94" t="s">
        <v>55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8:Y65536 M78:M65536 Y3 M3 M5:M8 Y5:Y8">
    <cfRule type="cellIs" priority="1" dxfId="82" operator="lessThan" stopIfTrue="1">
      <formula>0</formula>
    </cfRule>
  </conditionalFormatting>
  <conditionalFormatting sqref="Y9:Y77 M9:M77">
    <cfRule type="cellIs" priority="2" dxfId="82" operator="lessThan" stopIfTrue="1">
      <formula>0</formula>
    </cfRule>
    <cfRule type="cellIs" priority="3" dxfId="84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19.57421875" style="128" customWidth="1"/>
    <col min="2" max="2" width="9.42187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421875" style="128" customWidth="1"/>
    <col min="9" max="9" width="10.8515625" style="128" customWidth="1"/>
    <col min="10" max="10" width="8.57421875" style="128" customWidth="1"/>
    <col min="11" max="11" width="9.7109375" style="128" bestFit="1" customWidth="1"/>
    <col min="12" max="12" width="11.00390625" style="128" customWidth="1"/>
    <col min="13" max="13" width="10.57421875" style="128" bestFit="1" customWidth="1"/>
    <col min="14" max="14" width="12.42187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421875" style="128" customWidth="1"/>
    <col min="19" max="19" width="11.28125" style="128" bestFit="1" customWidth="1"/>
    <col min="20" max="21" width="12.42187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2" t="s">
        <v>28</v>
      </c>
      <c r="Y1" s="583"/>
    </row>
    <row r="2" ht="5.25" customHeight="1" thickBot="1"/>
    <row r="3" spans="1:25" ht="24.75" customHeight="1" thickTop="1">
      <c r="A3" s="647" t="s">
        <v>66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9"/>
    </row>
    <row r="4" spans="1:25" ht="21" customHeight="1" thickBot="1">
      <c r="A4" s="656" t="s">
        <v>65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1" customFormat="1" ht="17.25" customHeight="1" thickBot="1" thickTop="1">
      <c r="A5" s="587" t="s">
        <v>64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8" customFormat="1" ht="26.25" customHeight="1">
      <c r="A6" s="588"/>
      <c r="B6" s="632" t="s">
        <v>459</v>
      </c>
      <c r="C6" s="633"/>
      <c r="D6" s="633"/>
      <c r="E6" s="633"/>
      <c r="F6" s="633"/>
      <c r="G6" s="637" t="s">
        <v>34</v>
      </c>
      <c r="H6" s="632" t="s">
        <v>460</v>
      </c>
      <c r="I6" s="633"/>
      <c r="J6" s="633"/>
      <c r="K6" s="633"/>
      <c r="L6" s="633"/>
      <c r="M6" s="634" t="s">
        <v>33</v>
      </c>
      <c r="N6" s="632" t="s">
        <v>461</v>
      </c>
      <c r="O6" s="633"/>
      <c r="P6" s="633"/>
      <c r="Q6" s="633"/>
      <c r="R6" s="633"/>
      <c r="S6" s="637" t="s">
        <v>34</v>
      </c>
      <c r="T6" s="632" t="s">
        <v>462</v>
      </c>
      <c r="U6" s="633"/>
      <c r="V6" s="633"/>
      <c r="W6" s="633"/>
      <c r="X6" s="633"/>
      <c r="Y6" s="650" t="s">
        <v>33</v>
      </c>
    </row>
    <row r="7" spans="1:25" s="168" customFormat="1" ht="26.25" customHeight="1">
      <c r="A7" s="589"/>
      <c r="B7" s="655" t="s">
        <v>22</v>
      </c>
      <c r="C7" s="654"/>
      <c r="D7" s="653" t="s">
        <v>21</v>
      </c>
      <c r="E7" s="654"/>
      <c r="F7" s="645" t="s">
        <v>17</v>
      </c>
      <c r="G7" s="638"/>
      <c r="H7" s="655" t="s">
        <v>22</v>
      </c>
      <c r="I7" s="654"/>
      <c r="J7" s="653" t="s">
        <v>21</v>
      </c>
      <c r="K7" s="654"/>
      <c r="L7" s="645" t="s">
        <v>17</v>
      </c>
      <c r="M7" s="635"/>
      <c r="N7" s="655" t="s">
        <v>22</v>
      </c>
      <c r="O7" s="654"/>
      <c r="P7" s="653" t="s">
        <v>21</v>
      </c>
      <c r="Q7" s="654"/>
      <c r="R7" s="645" t="s">
        <v>17</v>
      </c>
      <c r="S7" s="638"/>
      <c r="T7" s="655" t="s">
        <v>22</v>
      </c>
      <c r="U7" s="654"/>
      <c r="V7" s="653" t="s">
        <v>21</v>
      </c>
      <c r="W7" s="654"/>
      <c r="X7" s="645" t="s">
        <v>17</v>
      </c>
      <c r="Y7" s="651"/>
    </row>
    <row r="8" spans="1:25" s="267" customFormat="1" ht="28.5" thickBot="1">
      <c r="A8" s="590"/>
      <c r="B8" s="270" t="s">
        <v>19</v>
      </c>
      <c r="C8" s="268" t="s">
        <v>18</v>
      </c>
      <c r="D8" s="269" t="s">
        <v>19</v>
      </c>
      <c r="E8" s="268" t="s">
        <v>18</v>
      </c>
      <c r="F8" s="646"/>
      <c r="G8" s="639"/>
      <c r="H8" s="270" t="s">
        <v>19</v>
      </c>
      <c r="I8" s="268" t="s">
        <v>18</v>
      </c>
      <c r="J8" s="269" t="s">
        <v>19</v>
      </c>
      <c r="K8" s="268" t="s">
        <v>18</v>
      </c>
      <c r="L8" s="646"/>
      <c r="M8" s="636"/>
      <c r="N8" s="270" t="s">
        <v>19</v>
      </c>
      <c r="O8" s="268" t="s">
        <v>18</v>
      </c>
      <c r="P8" s="269" t="s">
        <v>19</v>
      </c>
      <c r="Q8" s="268" t="s">
        <v>18</v>
      </c>
      <c r="R8" s="646"/>
      <c r="S8" s="639"/>
      <c r="T8" s="270" t="s">
        <v>19</v>
      </c>
      <c r="U8" s="268" t="s">
        <v>18</v>
      </c>
      <c r="V8" s="269" t="s">
        <v>19</v>
      </c>
      <c r="W8" s="268" t="s">
        <v>18</v>
      </c>
      <c r="X8" s="646"/>
      <c r="Y8" s="652"/>
    </row>
    <row r="9" spans="1:25" s="157" customFormat="1" ht="18" customHeight="1" thickBot="1" thickTop="1">
      <c r="A9" s="309" t="s">
        <v>24</v>
      </c>
      <c r="B9" s="306">
        <f>B10+B14+B23+B29+B37+B41</f>
        <v>289917</v>
      </c>
      <c r="C9" s="305">
        <f>C10+C14+C23+C29+C37+C41</f>
        <v>288093</v>
      </c>
      <c r="D9" s="304">
        <f>D10+D14+D23+D29+D37+D41</f>
        <v>881</v>
      </c>
      <c r="E9" s="303">
        <f>E10+E14+E23+E29+E37+E41</f>
        <v>576</v>
      </c>
      <c r="F9" s="302">
        <f aca="true" t="shared" si="0" ref="F9:F41">SUM(B9:E9)</f>
        <v>579467</v>
      </c>
      <c r="G9" s="307">
        <f aca="true" t="shared" si="1" ref="G9:G41">F9/$F$9</f>
        <v>1</v>
      </c>
      <c r="H9" s="306">
        <f>H10+H14+H23+H29+H37+H41</f>
        <v>263838</v>
      </c>
      <c r="I9" s="305">
        <f>I10+I14+I23+I29+I37+I41</f>
        <v>252591</v>
      </c>
      <c r="J9" s="304">
        <f>J10+J14+J23+J29+J37+J41</f>
        <v>1181</v>
      </c>
      <c r="K9" s="303">
        <f>K10+K14+K23+K29+K37+K41</f>
        <v>718</v>
      </c>
      <c r="L9" s="302">
        <f aca="true" t="shared" si="2" ref="L9:L41">SUM(H9:K9)</f>
        <v>518328</v>
      </c>
      <c r="M9" s="308">
        <f aca="true" t="shared" si="3" ref="M9:M41">IF(ISERROR(F9/L9-1),"         /0",(F9/L9-1))</f>
        <v>0.11795426833973854</v>
      </c>
      <c r="N9" s="306">
        <f>N10+N14+N23+N29+N37+N41</f>
        <v>1514172</v>
      </c>
      <c r="O9" s="305">
        <f>O10+O14+O23+O29+O37+O41</f>
        <v>1423034</v>
      </c>
      <c r="P9" s="304">
        <f>P10+P14+P23+P29+P37+P41</f>
        <v>13308</v>
      </c>
      <c r="Q9" s="303">
        <f>Q10+Q14+Q23+Q29+Q37+Q41</f>
        <v>11618</v>
      </c>
      <c r="R9" s="302">
        <f aca="true" t="shared" si="4" ref="R9:R41">SUM(N9:Q9)</f>
        <v>2962132</v>
      </c>
      <c r="S9" s="307">
        <f aca="true" t="shared" si="5" ref="S9:S41">R9/$R$9</f>
        <v>1</v>
      </c>
      <c r="T9" s="306">
        <f>T10+T14+T23+T29+T37+T41</f>
        <v>1378438</v>
      </c>
      <c r="U9" s="305">
        <f>U10+U14+U23+U29+U37+U41</f>
        <v>1269803</v>
      </c>
      <c r="V9" s="304">
        <f>V10+V14+V23+V29+V37+V41</f>
        <v>13188</v>
      </c>
      <c r="W9" s="303">
        <f>W10+W14+W23+W29+W37+W41</f>
        <v>12787</v>
      </c>
      <c r="X9" s="302">
        <f aca="true" t="shared" si="6" ref="X9:X41">SUM(T9:W9)</f>
        <v>2674216</v>
      </c>
      <c r="Y9" s="301">
        <f>IF(ISERROR(R9/X9-1),"         /0",(R9/X9-1))</f>
        <v>0.10766370405382353</v>
      </c>
    </row>
    <row r="10" spans="1:25" s="284" customFormat="1" ht="19.5" customHeight="1">
      <c r="A10" s="293" t="s">
        <v>61</v>
      </c>
      <c r="B10" s="290">
        <f>SUM(B11:B13)</f>
        <v>90568</v>
      </c>
      <c r="C10" s="289">
        <f>SUM(C11:C13)</f>
        <v>95275</v>
      </c>
      <c r="D10" s="288">
        <f>SUM(D11:D13)</f>
        <v>38</v>
      </c>
      <c r="E10" s="287">
        <f>SUM(E11:E13)</f>
        <v>19</v>
      </c>
      <c r="F10" s="286">
        <f t="shared" si="0"/>
        <v>185900</v>
      </c>
      <c r="G10" s="291">
        <f t="shared" si="1"/>
        <v>0.32081205659683815</v>
      </c>
      <c r="H10" s="290">
        <f>SUM(H11:H13)</f>
        <v>87351</v>
      </c>
      <c r="I10" s="289">
        <f>SUM(I11:I13)</f>
        <v>87126</v>
      </c>
      <c r="J10" s="288">
        <f>SUM(J11:J13)</f>
        <v>83</v>
      </c>
      <c r="K10" s="287">
        <f>SUM(K11:K13)</f>
        <v>26</v>
      </c>
      <c r="L10" s="286">
        <f t="shared" si="2"/>
        <v>174586</v>
      </c>
      <c r="M10" s="292">
        <f t="shared" si="3"/>
        <v>0.06480473806605347</v>
      </c>
      <c r="N10" s="290">
        <f>SUM(N11:N13)</f>
        <v>453000</v>
      </c>
      <c r="O10" s="289">
        <f>SUM(O11:O13)</f>
        <v>441809</v>
      </c>
      <c r="P10" s="288">
        <f>SUM(P11:P13)</f>
        <v>1382</v>
      </c>
      <c r="Q10" s="287">
        <f>SUM(Q11:Q13)</f>
        <v>1191</v>
      </c>
      <c r="R10" s="286">
        <f t="shared" si="4"/>
        <v>897382</v>
      </c>
      <c r="S10" s="291">
        <f t="shared" si="5"/>
        <v>0.30295138771668517</v>
      </c>
      <c r="T10" s="290">
        <f>SUM(T11:T13)</f>
        <v>454412</v>
      </c>
      <c r="U10" s="289">
        <f>SUM(U11:U13)</f>
        <v>434967</v>
      </c>
      <c r="V10" s="288">
        <f>SUM(V11:V13)</f>
        <v>925</v>
      </c>
      <c r="W10" s="287">
        <f>SUM(W11:W13)</f>
        <v>815</v>
      </c>
      <c r="X10" s="286">
        <f t="shared" si="6"/>
        <v>891119</v>
      </c>
      <c r="Y10" s="392">
        <f aca="true" t="shared" si="7" ref="Y10:Y41">IF(ISERROR(R10/X10-1),"         /0",IF(R10/X10&gt;5,"  *  ",(R10/X10-1)))</f>
        <v>0.007028242019303743</v>
      </c>
    </row>
    <row r="11" spans="1:25" ht="19.5" customHeight="1">
      <c r="A11" s="235" t="s">
        <v>423</v>
      </c>
      <c r="B11" s="233">
        <v>87597</v>
      </c>
      <c r="C11" s="230">
        <v>93333</v>
      </c>
      <c r="D11" s="229">
        <v>38</v>
      </c>
      <c r="E11" s="282">
        <v>19</v>
      </c>
      <c r="F11" s="281">
        <f t="shared" si="0"/>
        <v>180987</v>
      </c>
      <c r="G11" s="232">
        <f t="shared" si="1"/>
        <v>0.31233357550990826</v>
      </c>
      <c r="H11" s="233">
        <v>84037</v>
      </c>
      <c r="I11" s="230">
        <v>84874</v>
      </c>
      <c r="J11" s="229">
        <v>83</v>
      </c>
      <c r="K11" s="282">
        <v>26</v>
      </c>
      <c r="L11" s="281">
        <f t="shared" si="2"/>
        <v>169020</v>
      </c>
      <c r="M11" s="283">
        <f t="shared" si="3"/>
        <v>0.07080227192048283</v>
      </c>
      <c r="N11" s="233">
        <v>434421</v>
      </c>
      <c r="O11" s="230">
        <v>430171</v>
      </c>
      <c r="P11" s="229">
        <v>1380</v>
      </c>
      <c r="Q11" s="282">
        <v>1191</v>
      </c>
      <c r="R11" s="281">
        <f t="shared" si="4"/>
        <v>867163</v>
      </c>
      <c r="S11" s="232">
        <f t="shared" si="5"/>
        <v>0.2927496141292826</v>
      </c>
      <c r="T11" s="231">
        <v>436776</v>
      </c>
      <c r="U11" s="230">
        <v>423198</v>
      </c>
      <c r="V11" s="229">
        <v>925</v>
      </c>
      <c r="W11" s="282">
        <v>815</v>
      </c>
      <c r="X11" s="281">
        <f t="shared" si="6"/>
        <v>861714</v>
      </c>
      <c r="Y11" s="228">
        <f t="shared" si="7"/>
        <v>0.006323443741194978</v>
      </c>
    </row>
    <row r="12" spans="1:25" ht="19.5" customHeight="1">
      <c r="A12" s="235" t="s">
        <v>424</v>
      </c>
      <c r="B12" s="233">
        <v>2892</v>
      </c>
      <c r="C12" s="230">
        <v>1903</v>
      </c>
      <c r="D12" s="229">
        <v>0</v>
      </c>
      <c r="E12" s="282">
        <v>0</v>
      </c>
      <c r="F12" s="281">
        <f t="shared" si="0"/>
        <v>4795</v>
      </c>
      <c r="G12" s="232">
        <f t="shared" si="1"/>
        <v>0.008274845677148137</v>
      </c>
      <c r="H12" s="233">
        <v>3068</v>
      </c>
      <c r="I12" s="230">
        <v>2034</v>
      </c>
      <c r="J12" s="229"/>
      <c r="K12" s="282"/>
      <c r="L12" s="281">
        <f t="shared" si="2"/>
        <v>5102</v>
      </c>
      <c r="M12" s="283">
        <f t="shared" si="3"/>
        <v>-0.060172481379850984</v>
      </c>
      <c r="N12" s="233">
        <v>18061</v>
      </c>
      <c r="O12" s="230">
        <v>11430</v>
      </c>
      <c r="P12" s="229"/>
      <c r="Q12" s="282"/>
      <c r="R12" s="281">
        <f t="shared" si="4"/>
        <v>29491</v>
      </c>
      <c r="S12" s="232">
        <f t="shared" si="5"/>
        <v>0.00995600466150732</v>
      </c>
      <c r="T12" s="231">
        <v>16035</v>
      </c>
      <c r="U12" s="230">
        <v>10806</v>
      </c>
      <c r="V12" s="229"/>
      <c r="W12" s="282"/>
      <c r="X12" s="281">
        <f t="shared" si="6"/>
        <v>26841</v>
      </c>
      <c r="Y12" s="228">
        <f t="shared" si="7"/>
        <v>0.09872955553071794</v>
      </c>
    </row>
    <row r="13" spans="1:25" ht="19.5" customHeight="1" thickBot="1">
      <c r="A13" s="258" t="s">
        <v>56</v>
      </c>
      <c r="B13" s="255">
        <v>79</v>
      </c>
      <c r="C13" s="254">
        <v>39</v>
      </c>
      <c r="D13" s="253">
        <v>0</v>
      </c>
      <c r="E13" s="298">
        <v>0</v>
      </c>
      <c r="F13" s="297">
        <f t="shared" si="0"/>
        <v>118</v>
      </c>
      <c r="G13" s="256">
        <f t="shared" si="1"/>
        <v>0.0002036354097817477</v>
      </c>
      <c r="H13" s="255">
        <v>246</v>
      </c>
      <c r="I13" s="254">
        <v>218</v>
      </c>
      <c r="J13" s="253"/>
      <c r="K13" s="298"/>
      <c r="L13" s="297">
        <f t="shared" si="2"/>
        <v>464</v>
      </c>
      <c r="M13" s="300">
        <f t="shared" si="3"/>
        <v>-0.7456896551724138</v>
      </c>
      <c r="N13" s="255">
        <v>518</v>
      </c>
      <c r="O13" s="254">
        <v>208</v>
      </c>
      <c r="P13" s="253">
        <v>2</v>
      </c>
      <c r="Q13" s="298">
        <v>0</v>
      </c>
      <c r="R13" s="297">
        <f t="shared" si="4"/>
        <v>728</v>
      </c>
      <c r="S13" s="256">
        <f t="shared" si="5"/>
        <v>0.00024576892589526735</v>
      </c>
      <c r="T13" s="299">
        <v>1601</v>
      </c>
      <c r="U13" s="254">
        <v>963</v>
      </c>
      <c r="V13" s="253"/>
      <c r="W13" s="298"/>
      <c r="X13" s="297">
        <f t="shared" si="6"/>
        <v>2564</v>
      </c>
      <c r="Y13" s="252">
        <f t="shared" si="7"/>
        <v>-0.7160686427457098</v>
      </c>
    </row>
    <row r="14" spans="1:25" s="284" customFormat="1" ht="19.5" customHeight="1">
      <c r="A14" s="293" t="s">
        <v>60</v>
      </c>
      <c r="B14" s="290">
        <f>SUM(B15:B22)</f>
        <v>82947</v>
      </c>
      <c r="C14" s="289">
        <f>SUM(C15:C22)</f>
        <v>81844</v>
      </c>
      <c r="D14" s="288">
        <f>SUM(D15:D22)</f>
        <v>163</v>
      </c>
      <c r="E14" s="287">
        <f>SUM(E15:E22)</f>
        <v>147</v>
      </c>
      <c r="F14" s="286">
        <f t="shared" si="0"/>
        <v>165101</v>
      </c>
      <c r="G14" s="291">
        <f t="shared" si="1"/>
        <v>0.28491872703708754</v>
      </c>
      <c r="H14" s="290">
        <f>SUM(H15:H22)</f>
        <v>72453</v>
      </c>
      <c r="I14" s="289">
        <f>SUM(I15:I22)</f>
        <v>73361</v>
      </c>
      <c r="J14" s="288">
        <f>SUM(J15:J22)</f>
        <v>86</v>
      </c>
      <c r="K14" s="287">
        <f>SUM(K15:K22)</f>
        <v>3</v>
      </c>
      <c r="L14" s="286">
        <f t="shared" si="2"/>
        <v>145903</v>
      </c>
      <c r="M14" s="292">
        <f t="shared" si="3"/>
        <v>0.13158057065310524</v>
      </c>
      <c r="N14" s="290">
        <f>SUM(N15:N22)</f>
        <v>431016</v>
      </c>
      <c r="O14" s="289">
        <f>SUM(O15:O22)</f>
        <v>413838</v>
      </c>
      <c r="P14" s="288">
        <f>SUM(P15:P22)</f>
        <v>674</v>
      </c>
      <c r="Q14" s="287">
        <f>SUM(Q15:Q22)</f>
        <v>422</v>
      </c>
      <c r="R14" s="286">
        <f t="shared" si="4"/>
        <v>845950</v>
      </c>
      <c r="S14" s="291">
        <f t="shared" si="5"/>
        <v>0.2855882182157986</v>
      </c>
      <c r="T14" s="290">
        <f>SUM(T15:T22)</f>
        <v>387012</v>
      </c>
      <c r="U14" s="289">
        <f>SUM(U15:U22)</f>
        <v>377202</v>
      </c>
      <c r="V14" s="288">
        <f>SUM(V15:V22)</f>
        <v>2898</v>
      </c>
      <c r="W14" s="287">
        <f>SUM(W15:W22)</f>
        <v>2565</v>
      </c>
      <c r="X14" s="286">
        <f t="shared" si="6"/>
        <v>769677</v>
      </c>
      <c r="Y14" s="285">
        <f t="shared" si="7"/>
        <v>0.09909741359037616</v>
      </c>
    </row>
    <row r="15" spans="1:25" ht="19.5" customHeight="1">
      <c r="A15" s="250" t="s">
        <v>425</v>
      </c>
      <c r="B15" s="247">
        <v>23663</v>
      </c>
      <c r="C15" s="245">
        <v>24181</v>
      </c>
      <c r="D15" s="246">
        <v>1</v>
      </c>
      <c r="E15" s="294">
        <v>1</v>
      </c>
      <c r="F15" s="295">
        <f t="shared" si="0"/>
        <v>47846</v>
      </c>
      <c r="G15" s="248">
        <f t="shared" si="1"/>
        <v>0.08256898149506357</v>
      </c>
      <c r="H15" s="247">
        <v>18305</v>
      </c>
      <c r="I15" s="245">
        <v>18441</v>
      </c>
      <c r="J15" s="246">
        <v>4</v>
      </c>
      <c r="K15" s="294"/>
      <c r="L15" s="295">
        <f t="shared" si="2"/>
        <v>36750</v>
      </c>
      <c r="M15" s="296">
        <f t="shared" si="3"/>
        <v>0.30193197278911565</v>
      </c>
      <c r="N15" s="247">
        <v>109450</v>
      </c>
      <c r="O15" s="245">
        <v>109671</v>
      </c>
      <c r="P15" s="246">
        <v>131</v>
      </c>
      <c r="Q15" s="294">
        <v>106</v>
      </c>
      <c r="R15" s="295">
        <f t="shared" si="4"/>
        <v>219358</v>
      </c>
      <c r="S15" s="248">
        <f t="shared" si="5"/>
        <v>0.07405409347051381</v>
      </c>
      <c r="T15" s="251">
        <v>101550</v>
      </c>
      <c r="U15" s="245">
        <v>99057</v>
      </c>
      <c r="V15" s="246">
        <v>2518</v>
      </c>
      <c r="W15" s="294">
        <v>2348</v>
      </c>
      <c r="X15" s="295">
        <f t="shared" si="6"/>
        <v>205473</v>
      </c>
      <c r="Y15" s="244">
        <f t="shared" si="7"/>
        <v>0.06757578854642698</v>
      </c>
    </row>
    <row r="16" spans="1:25" ht="19.5" customHeight="1">
      <c r="A16" s="250" t="s">
        <v>426</v>
      </c>
      <c r="B16" s="247">
        <v>19435</v>
      </c>
      <c r="C16" s="245">
        <v>18505</v>
      </c>
      <c r="D16" s="246">
        <v>151</v>
      </c>
      <c r="E16" s="294">
        <v>145</v>
      </c>
      <c r="F16" s="295">
        <f t="shared" si="0"/>
        <v>38236</v>
      </c>
      <c r="G16" s="248">
        <f t="shared" si="1"/>
        <v>0.06598477566453309</v>
      </c>
      <c r="H16" s="247">
        <v>15628</v>
      </c>
      <c r="I16" s="245">
        <v>16009</v>
      </c>
      <c r="J16" s="246">
        <v>11</v>
      </c>
      <c r="K16" s="294">
        <v>0</v>
      </c>
      <c r="L16" s="295">
        <f t="shared" si="2"/>
        <v>31648</v>
      </c>
      <c r="M16" s="296">
        <f t="shared" si="3"/>
        <v>0.2081648129423661</v>
      </c>
      <c r="N16" s="247">
        <v>105396</v>
      </c>
      <c r="O16" s="245">
        <v>100131</v>
      </c>
      <c r="P16" s="246">
        <v>349</v>
      </c>
      <c r="Q16" s="294">
        <v>312</v>
      </c>
      <c r="R16" s="295">
        <f t="shared" si="4"/>
        <v>206188</v>
      </c>
      <c r="S16" s="248">
        <f t="shared" si="5"/>
        <v>0.06960797155562277</v>
      </c>
      <c r="T16" s="251">
        <v>87283</v>
      </c>
      <c r="U16" s="245">
        <v>87379</v>
      </c>
      <c r="V16" s="246">
        <v>51</v>
      </c>
      <c r="W16" s="294">
        <v>12</v>
      </c>
      <c r="X16" s="295">
        <f t="shared" si="6"/>
        <v>174725</v>
      </c>
      <c r="Y16" s="244">
        <f t="shared" si="7"/>
        <v>0.18007154099298894</v>
      </c>
    </row>
    <row r="17" spans="1:25" ht="19.5" customHeight="1">
      <c r="A17" s="250" t="s">
        <v>427</v>
      </c>
      <c r="B17" s="247">
        <v>14861</v>
      </c>
      <c r="C17" s="245">
        <v>14584</v>
      </c>
      <c r="D17" s="246">
        <v>5</v>
      </c>
      <c r="E17" s="294">
        <v>0</v>
      </c>
      <c r="F17" s="295">
        <f t="shared" si="0"/>
        <v>29450</v>
      </c>
      <c r="G17" s="248">
        <f t="shared" si="1"/>
        <v>0.05082256625485144</v>
      </c>
      <c r="H17" s="247">
        <v>11753</v>
      </c>
      <c r="I17" s="245">
        <v>11708</v>
      </c>
      <c r="J17" s="246">
        <v>57</v>
      </c>
      <c r="K17" s="294">
        <v>0</v>
      </c>
      <c r="L17" s="295">
        <f t="shared" si="2"/>
        <v>23518</v>
      </c>
      <c r="M17" s="296">
        <f t="shared" si="3"/>
        <v>0.2522323326813505</v>
      </c>
      <c r="N17" s="247">
        <v>80053</v>
      </c>
      <c r="O17" s="245">
        <v>74167</v>
      </c>
      <c r="P17" s="246">
        <v>42</v>
      </c>
      <c r="Q17" s="294">
        <v>3</v>
      </c>
      <c r="R17" s="295">
        <f t="shared" si="4"/>
        <v>154265</v>
      </c>
      <c r="S17" s="248">
        <f t="shared" si="5"/>
        <v>0.05207904306762832</v>
      </c>
      <c r="T17" s="251">
        <v>51792</v>
      </c>
      <c r="U17" s="245">
        <v>50325</v>
      </c>
      <c r="V17" s="246">
        <v>83</v>
      </c>
      <c r="W17" s="294">
        <v>2</v>
      </c>
      <c r="X17" s="295">
        <f t="shared" si="6"/>
        <v>102202</v>
      </c>
      <c r="Y17" s="244">
        <f t="shared" si="7"/>
        <v>0.5094127316490871</v>
      </c>
    </row>
    <row r="18" spans="1:25" ht="19.5" customHeight="1">
      <c r="A18" s="250" t="s">
        <v>428</v>
      </c>
      <c r="B18" s="247">
        <v>10707</v>
      </c>
      <c r="C18" s="245">
        <v>10377</v>
      </c>
      <c r="D18" s="246">
        <v>3</v>
      </c>
      <c r="E18" s="294">
        <v>1</v>
      </c>
      <c r="F18" s="295">
        <f>SUM(B18:E18)</f>
        <v>21088</v>
      </c>
      <c r="G18" s="248">
        <f>F18/$F$9</f>
        <v>0.03639206374133471</v>
      </c>
      <c r="H18" s="247">
        <v>11462</v>
      </c>
      <c r="I18" s="245">
        <v>11521</v>
      </c>
      <c r="J18" s="246">
        <v>3</v>
      </c>
      <c r="K18" s="294">
        <v>0</v>
      </c>
      <c r="L18" s="295">
        <f>SUM(H18:K18)</f>
        <v>22986</v>
      </c>
      <c r="M18" s="296">
        <f>IF(ISERROR(F18/L18-1),"         /0",(F18/L18-1))</f>
        <v>-0.08257200034803791</v>
      </c>
      <c r="N18" s="247">
        <v>56785</v>
      </c>
      <c r="O18" s="245">
        <v>54668</v>
      </c>
      <c r="P18" s="246">
        <v>70</v>
      </c>
      <c r="Q18" s="294">
        <v>1</v>
      </c>
      <c r="R18" s="295">
        <f>SUM(N18:Q18)</f>
        <v>111524</v>
      </c>
      <c r="S18" s="248">
        <f>R18/$R$9</f>
        <v>0.03764990891695576</v>
      </c>
      <c r="T18" s="251">
        <v>60398</v>
      </c>
      <c r="U18" s="245">
        <v>57499</v>
      </c>
      <c r="V18" s="246">
        <v>60</v>
      </c>
      <c r="W18" s="294">
        <v>0</v>
      </c>
      <c r="X18" s="295">
        <f>SUM(T18:W18)</f>
        <v>117957</v>
      </c>
      <c r="Y18" s="244">
        <f>IF(ISERROR(R18/X18-1),"         /0",IF(R18/X18&gt;5,"  *  ",(R18/X18-1)))</f>
        <v>-0.05453682274049021</v>
      </c>
    </row>
    <row r="19" spans="1:25" ht="19.5" customHeight="1">
      <c r="A19" s="250" t="s">
        <v>429</v>
      </c>
      <c r="B19" s="247">
        <v>8258</v>
      </c>
      <c r="C19" s="245">
        <v>8195</v>
      </c>
      <c r="D19" s="246">
        <v>3</v>
      </c>
      <c r="E19" s="294">
        <v>0</v>
      </c>
      <c r="F19" s="295">
        <f t="shared" si="0"/>
        <v>16456</v>
      </c>
      <c r="G19" s="248">
        <f t="shared" si="1"/>
        <v>0.028398511045495258</v>
      </c>
      <c r="H19" s="247">
        <v>6776</v>
      </c>
      <c r="I19" s="245">
        <v>6653</v>
      </c>
      <c r="J19" s="246">
        <v>1</v>
      </c>
      <c r="K19" s="294">
        <v>3</v>
      </c>
      <c r="L19" s="295">
        <f t="shared" si="2"/>
        <v>13433</v>
      </c>
      <c r="M19" s="296">
        <f t="shared" si="3"/>
        <v>0.22504280503238294</v>
      </c>
      <c r="N19" s="247">
        <v>45055</v>
      </c>
      <c r="O19" s="245">
        <v>41115</v>
      </c>
      <c r="P19" s="246">
        <v>40</v>
      </c>
      <c r="Q19" s="294">
        <v>0</v>
      </c>
      <c r="R19" s="295">
        <f t="shared" si="4"/>
        <v>86210</v>
      </c>
      <c r="S19" s="248">
        <f t="shared" si="5"/>
        <v>0.02910403722724038</v>
      </c>
      <c r="T19" s="251">
        <v>38764</v>
      </c>
      <c r="U19" s="245">
        <v>35679</v>
      </c>
      <c r="V19" s="246">
        <v>35</v>
      </c>
      <c r="W19" s="294">
        <v>3</v>
      </c>
      <c r="X19" s="295">
        <f t="shared" si="6"/>
        <v>74481</v>
      </c>
      <c r="Y19" s="244">
        <f t="shared" si="7"/>
        <v>0.1574764033780427</v>
      </c>
    </row>
    <row r="20" spans="1:25" ht="19.5" customHeight="1">
      <c r="A20" s="250" t="s">
        <v>430</v>
      </c>
      <c r="B20" s="247">
        <v>5229</v>
      </c>
      <c r="C20" s="245">
        <v>5138</v>
      </c>
      <c r="D20" s="246">
        <v>0</v>
      </c>
      <c r="E20" s="294">
        <v>0</v>
      </c>
      <c r="F20" s="295">
        <f t="shared" si="0"/>
        <v>10367</v>
      </c>
      <c r="G20" s="248">
        <f t="shared" si="1"/>
        <v>0.017890578755994733</v>
      </c>
      <c r="H20" s="247">
        <v>7363</v>
      </c>
      <c r="I20" s="245">
        <v>7742</v>
      </c>
      <c r="J20" s="246">
        <v>8</v>
      </c>
      <c r="K20" s="294">
        <v>0</v>
      </c>
      <c r="L20" s="295">
        <f t="shared" si="2"/>
        <v>15113</v>
      </c>
      <c r="M20" s="296">
        <f t="shared" si="3"/>
        <v>-0.3140342751273738</v>
      </c>
      <c r="N20" s="247">
        <v>30029</v>
      </c>
      <c r="O20" s="245">
        <v>29143</v>
      </c>
      <c r="P20" s="246">
        <v>42</v>
      </c>
      <c r="Q20" s="294">
        <v>0</v>
      </c>
      <c r="R20" s="295">
        <f t="shared" si="4"/>
        <v>59214</v>
      </c>
      <c r="S20" s="248">
        <f t="shared" si="5"/>
        <v>0.019990331288409834</v>
      </c>
      <c r="T20" s="251">
        <v>41693</v>
      </c>
      <c r="U20" s="245">
        <v>41167</v>
      </c>
      <c r="V20" s="246">
        <v>139</v>
      </c>
      <c r="W20" s="294">
        <v>191</v>
      </c>
      <c r="X20" s="295">
        <f t="shared" si="6"/>
        <v>83190</v>
      </c>
      <c r="Y20" s="244">
        <f t="shared" si="7"/>
        <v>-0.28820771727371075</v>
      </c>
    </row>
    <row r="21" spans="1:25" ht="19.5" customHeight="1">
      <c r="A21" s="250" t="s">
        <v>431</v>
      </c>
      <c r="B21" s="247">
        <v>701</v>
      </c>
      <c r="C21" s="245">
        <v>772</v>
      </c>
      <c r="D21" s="246">
        <v>0</v>
      </c>
      <c r="E21" s="294">
        <v>0</v>
      </c>
      <c r="F21" s="295">
        <f>SUM(B21:E21)</f>
        <v>1473</v>
      </c>
      <c r="G21" s="248">
        <f>F21/$F$9</f>
        <v>0.0025419911746484268</v>
      </c>
      <c r="H21" s="247">
        <v>609</v>
      </c>
      <c r="I21" s="245">
        <v>615</v>
      </c>
      <c r="J21" s="246">
        <v>2</v>
      </c>
      <c r="K21" s="294"/>
      <c r="L21" s="295">
        <f>SUM(H21:K21)</f>
        <v>1226</v>
      </c>
      <c r="M21" s="296">
        <f>IF(ISERROR(F21/L21-1),"         /0",(F21/L21-1))</f>
        <v>0.20146818923327903</v>
      </c>
      <c r="N21" s="247">
        <v>3698</v>
      </c>
      <c r="O21" s="245">
        <v>4428</v>
      </c>
      <c r="P21" s="246"/>
      <c r="Q21" s="294"/>
      <c r="R21" s="295">
        <f>SUM(N21:Q21)</f>
        <v>8126</v>
      </c>
      <c r="S21" s="248">
        <f>R21/$R$9</f>
        <v>0.0027432943569023933</v>
      </c>
      <c r="T21" s="251">
        <v>3257</v>
      </c>
      <c r="U21" s="245">
        <v>2885</v>
      </c>
      <c r="V21" s="246">
        <v>8</v>
      </c>
      <c r="W21" s="294">
        <v>2</v>
      </c>
      <c r="X21" s="295">
        <f>SUM(T21:W21)</f>
        <v>6152</v>
      </c>
      <c r="Y21" s="244">
        <f>IF(ISERROR(R21/X21-1),"         /0",IF(R21/X21&gt;5,"  *  ",(R21/X21-1)))</f>
        <v>0.3208712613784135</v>
      </c>
    </row>
    <row r="22" spans="1:25" ht="19.5" customHeight="1" thickBot="1">
      <c r="A22" s="250" t="s">
        <v>56</v>
      </c>
      <c r="B22" s="247">
        <v>93</v>
      </c>
      <c r="C22" s="245">
        <v>92</v>
      </c>
      <c r="D22" s="246">
        <v>0</v>
      </c>
      <c r="E22" s="294">
        <v>0</v>
      </c>
      <c r="F22" s="295">
        <f t="shared" si="0"/>
        <v>185</v>
      </c>
      <c r="G22" s="248">
        <f t="shared" si="1"/>
        <v>0.0003192589051662994</v>
      </c>
      <c r="H22" s="247">
        <v>557</v>
      </c>
      <c r="I22" s="245">
        <v>672</v>
      </c>
      <c r="J22" s="246"/>
      <c r="K22" s="294"/>
      <c r="L22" s="295">
        <f t="shared" si="2"/>
        <v>1229</v>
      </c>
      <c r="M22" s="296">
        <f t="shared" si="3"/>
        <v>-0.8494711147274207</v>
      </c>
      <c r="N22" s="247">
        <v>550</v>
      </c>
      <c r="O22" s="245">
        <v>515</v>
      </c>
      <c r="P22" s="246"/>
      <c r="Q22" s="294">
        <v>0</v>
      </c>
      <c r="R22" s="295">
        <f t="shared" si="4"/>
        <v>1065</v>
      </c>
      <c r="S22" s="248">
        <f t="shared" si="5"/>
        <v>0.00035953833252535676</v>
      </c>
      <c r="T22" s="251">
        <v>2275</v>
      </c>
      <c r="U22" s="245">
        <v>3211</v>
      </c>
      <c r="V22" s="246">
        <v>4</v>
      </c>
      <c r="W22" s="294">
        <v>7</v>
      </c>
      <c r="X22" s="295">
        <f t="shared" si="6"/>
        <v>5497</v>
      </c>
      <c r="Y22" s="244">
        <f t="shared" si="7"/>
        <v>-0.8062579588866654</v>
      </c>
    </row>
    <row r="23" spans="1:25" s="284" customFormat="1" ht="19.5" customHeight="1">
      <c r="A23" s="293" t="s">
        <v>59</v>
      </c>
      <c r="B23" s="290">
        <f>SUM(B24:B28)</f>
        <v>39656</v>
      </c>
      <c r="C23" s="289">
        <f>SUM(C24:C28)</f>
        <v>35405</v>
      </c>
      <c r="D23" s="288">
        <f>SUM(D24:D28)</f>
        <v>6</v>
      </c>
      <c r="E23" s="287">
        <f>SUM(E24:E28)</f>
        <v>0</v>
      </c>
      <c r="F23" s="286">
        <f t="shared" si="0"/>
        <v>75067</v>
      </c>
      <c r="G23" s="291">
        <f t="shared" si="1"/>
        <v>0.12954490937361401</v>
      </c>
      <c r="H23" s="290">
        <f>SUM(H24:H28)</f>
        <v>40490</v>
      </c>
      <c r="I23" s="289">
        <f>SUM(I24:I28)</f>
        <v>35152</v>
      </c>
      <c r="J23" s="288">
        <f>SUM(J24:J28)</f>
        <v>13</v>
      </c>
      <c r="K23" s="287">
        <f>SUM(K24:K28)</f>
        <v>0</v>
      </c>
      <c r="L23" s="286">
        <f t="shared" si="2"/>
        <v>75655</v>
      </c>
      <c r="M23" s="292">
        <f t="shared" si="3"/>
        <v>-0.00777212345515832</v>
      </c>
      <c r="N23" s="290">
        <f>SUM(N24:N28)</f>
        <v>216214</v>
      </c>
      <c r="O23" s="289">
        <f>SUM(O24:O28)</f>
        <v>183516</v>
      </c>
      <c r="P23" s="288">
        <f>SUM(P24:P28)</f>
        <v>70</v>
      </c>
      <c r="Q23" s="287">
        <f>SUM(Q24:Q28)</f>
        <v>231</v>
      </c>
      <c r="R23" s="286">
        <f t="shared" si="4"/>
        <v>400031</v>
      </c>
      <c r="S23" s="291">
        <f t="shared" si="5"/>
        <v>0.13504833680605727</v>
      </c>
      <c r="T23" s="290">
        <f>SUM(T24:T28)</f>
        <v>216116</v>
      </c>
      <c r="U23" s="289">
        <f>SUM(U24:U28)</f>
        <v>173802</v>
      </c>
      <c r="V23" s="288">
        <f>SUM(V24:V28)</f>
        <v>130</v>
      </c>
      <c r="W23" s="287">
        <f>SUM(W24:W28)</f>
        <v>23</v>
      </c>
      <c r="X23" s="286">
        <f t="shared" si="6"/>
        <v>390071</v>
      </c>
      <c r="Y23" s="285">
        <f t="shared" si="7"/>
        <v>0.025533813075055534</v>
      </c>
    </row>
    <row r="24" spans="1:25" ht="19.5" customHeight="1">
      <c r="A24" s="250" t="s">
        <v>467</v>
      </c>
      <c r="B24" s="247">
        <v>27148</v>
      </c>
      <c r="C24" s="245">
        <v>25327</v>
      </c>
      <c r="D24" s="246">
        <v>6</v>
      </c>
      <c r="E24" s="294">
        <v>0</v>
      </c>
      <c r="F24" s="295">
        <f t="shared" si="0"/>
        <v>52481</v>
      </c>
      <c r="G24" s="248">
        <f t="shared" si="1"/>
        <v>0.09056771136233815</v>
      </c>
      <c r="H24" s="247">
        <v>28201</v>
      </c>
      <c r="I24" s="245">
        <v>24325</v>
      </c>
      <c r="J24" s="246">
        <v>13</v>
      </c>
      <c r="K24" s="294"/>
      <c r="L24" s="295">
        <f t="shared" si="2"/>
        <v>52539</v>
      </c>
      <c r="M24" s="296">
        <f t="shared" si="3"/>
        <v>-0.0011039418336854512</v>
      </c>
      <c r="N24" s="247">
        <v>147712</v>
      </c>
      <c r="O24" s="245">
        <v>128886</v>
      </c>
      <c r="P24" s="246">
        <v>56</v>
      </c>
      <c r="Q24" s="294"/>
      <c r="R24" s="295">
        <f t="shared" si="4"/>
        <v>276654</v>
      </c>
      <c r="S24" s="248">
        <f t="shared" si="5"/>
        <v>0.09339691816569957</v>
      </c>
      <c r="T24" s="247">
        <v>148089</v>
      </c>
      <c r="U24" s="245">
        <v>120927</v>
      </c>
      <c r="V24" s="246">
        <v>124</v>
      </c>
      <c r="W24" s="294">
        <v>17</v>
      </c>
      <c r="X24" s="281">
        <f t="shared" si="6"/>
        <v>269157</v>
      </c>
      <c r="Y24" s="244">
        <f t="shared" si="7"/>
        <v>0.02785363189513923</v>
      </c>
    </row>
    <row r="25" spans="1:25" ht="19.5" customHeight="1">
      <c r="A25" s="250" t="s">
        <v>433</v>
      </c>
      <c r="B25" s="247">
        <v>6052</v>
      </c>
      <c r="C25" s="245">
        <v>5284</v>
      </c>
      <c r="D25" s="246">
        <v>0</v>
      </c>
      <c r="E25" s="294">
        <v>0</v>
      </c>
      <c r="F25" s="295">
        <f t="shared" si="0"/>
        <v>11336</v>
      </c>
      <c r="G25" s="248">
        <f t="shared" si="1"/>
        <v>0.019562805129541457</v>
      </c>
      <c r="H25" s="247">
        <v>6414</v>
      </c>
      <c r="I25" s="245">
        <v>5716</v>
      </c>
      <c r="J25" s="246"/>
      <c r="K25" s="294"/>
      <c r="L25" s="295">
        <f t="shared" si="2"/>
        <v>12130</v>
      </c>
      <c r="M25" s="296">
        <f t="shared" si="3"/>
        <v>-0.06545754328112119</v>
      </c>
      <c r="N25" s="247">
        <v>34793</v>
      </c>
      <c r="O25" s="245">
        <v>30919</v>
      </c>
      <c r="P25" s="246"/>
      <c r="Q25" s="294"/>
      <c r="R25" s="295">
        <f t="shared" si="4"/>
        <v>65712</v>
      </c>
      <c r="S25" s="248">
        <f t="shared" si="5"/>
        <v>0.02218402150883215</v>
      </c>
      <c r="T25" s="247">
        <v>34490</v>
      </c>
      <c r="U25" s="245">
        <v>29200</v>
      </c>
      <c r="V25" s="246"/>
      <c r="W25" s="294"/>
      <c r="X25" s="281">
        <f t="shared" si="6"/>
        <v>63690</v>
      </c>
      <c r="Y25" s="244">
        <f t="shared" si="7"/>
        <v>0.03174752708431461</v>
      </c>
    </row>
    <row r="26" spans="1:25" ht="19.5" customHeight="1">
      <c r="A26" s="250" t="s">
        <v>434</v>
      </c>
      <c r="B26" s="247">
        <v>5900</v>
      </c>
      <c r="C26" s="245">
        <v>4794</v>
      </c>
      <c r="D26" s="246">
        <v>0</v>
      </c>
      <c r="E26" s="294">
        <v>0</v>
      </c>
      <c r="F26" s="229">
        <f>SUM(B26:E26)</f>
        <v>10694</v>
      </c>
      <c r="G26" s="248">
        <f>F26/$F$9</f>
        <v>0.018454890442423814</v>
      </c>
      <c r="H26" s="247">
        <v>5329</v>
      </c>
      <c r="I26" s="245">
        <v>5111</v>
      </c>
      <c r="J26" s="246">
        <v>0</v>
      </c>
      <c r="K26" s="294">
        <v>0</v>
      </c>
      <c r="L26" s="295">
        <f>SUM(H26:K26)</f>
        <v>10440</v>
      </c>
      <c r="M26" s="296" t="s">
        <v>50</v>
      </c>
      <c r="N26" s="247">
        <v>28862</v>
      </c>
      <c r="O26" s="245">
        <v>23711</v>
      </c>
      <c r="P26" s="246"/>
      <c r="Q26" s="294">
        <v>0</v>
      </c>
      <c r="R26" s="295">
        <f>SUM(N26:Q26)</f>
        <v>52573</v>
      </c>
      <c r="S26" s="248">
        <f>R26/$R$9</f>
        <v>0.017748365028972375</v>
      </c>
      <c r="T26" s="247">
        <v>28875</v>
      </c>
      <c r="U26" s="245">
        <v>23675</v>
      </c>
      <c r="V26" s="246">
        <v>0</v>
      </c>
      <c r="W26" s="294">
        <v>0</v>
      </c>
      <c r="X26" s="281">
        <f>SUM(T26:W26)</f>
        <v>52550</v>
      </c>
      <c r="Y26" s="244">
        <f>IF(ISERROR(R26/X26-1),"         /0",IF(R26/X26&gt;5,"  *  ",(R26/X26-1)))</f>
        <v>0.0004376784015223123</v>
      </c>
    </row>
    <row r="27" spans="1:25" ht="19.5" customHeight="1">
      <c r="A27" s="250" t="s">
        <v>435</v>
      </c>
      <c r="B27" s="247">
        <v>336</v>
      </c>
      <c r="C27" s="245">
        <v>0</v>
      </c>
      <c r="D27" s="246">
        <v>0</v>
      </c>
      <c r="E27" s="294">
        <v>0</v>
      </c>
      <c r="F27" s="295">
        <f>SUM(B27:E27)</f>
        <v>336</v>
      </c>
      <c r="G27" s="248">
        <f>F27/$F$9</f>
        <v>0.000579843200734468</v>
      </c>
      <c r="H27" s="247">
        <v>290</v>
      </c>
      <c r="I27" s="245"/>
      <c r="J27" s="246"/>
      <c r="K27" s="294"/>
      <c r="L27" s="295">
        <f>SUM(H27:K27)</f>
        <v>290</v>
      </c>
      <c r="M27" s="296">
        <f>IF(ISERROR(F27/L27-1),"         /0",(F27/L27-1))</f>
        <v>0.1586206896551725</v>
      </c>
      <c r="N27" s="247">
        <v>3132</v>
      </c>
      <c r="O27" s="245">
        <v>0</v>
      </c>
      <c r="P27" s="246"/>
      <c r="Q27" s="294"/>
      <c r="R27" s="295">
        <f>SUM(N27:Q27)</f>
        <v>3132</v>
      </c>
      <c r="S27" s="248">
        <f>R27/$R$9</f>
        <v>0.0010573465328351337</v>
      </c>
      <c r="T27" s="247">
        <v>2497</v>
      </c>
      <c r="U27" s="245"/>
      <c r="V27" s="246"/>
      <c r="W27" s="294"/>
      <c r="X27" s="281">
        <f>SUM(T27:W27)</f>
        <v>2497</v>
      </c>
      <c r="Y27" s="244">
        <f>IF(ISERROR(R27/X27-1),"         /0",IF(R27/X27&gt;5,"  *  ",(R27/X27-1)))</f>
        <v>0.2543051661994393</v>
      </c>
    </row>
    <row r="28" spans="1:25" ht="19.5" customHeight="1" thickBot="1">
      <c r="A28" s="250" t="s">
        <v>56</v>
      </c>
      <c r="B28" s="247">
        <v>220</v>
      </c>
      <c r="C28" s="245">
        <v>0</v>
      </c>
      <c r="D28" s="246">
        <v>0</v>
      </c>
      <c r="E28" s="294">
        <v>0</v>
      </c>
      <c r="F28" s="295">
        <f t="shared" si="0"/>
        <v>220</v>
      </c>
      <c r="G28" s="248">
        <f t="shared" si="1"/>
        <v>0.0003796592385761398</v>
      </c>
      <c r="H28" s="247">
        <v>256</v>
      </c>
      <c r="I28" s="245">
        <v>0</v>
      </c>
      <c r="J28" s="246"/>
      <c r="K28" s="294"/>
      <c r="L28" s="295">
        <f t="shared" si="2"/>
        <v>256</v>
      </c>
      <c r="M28" s="296">
        <f t="shared" si="3"/>
        <v>-0.140625</v>
      </c>
      <c r="N28" s="247">
        <v>1715</v>
      </c>
      <c r="O28" s="245">
        <v>0</v>
      </c>
      <c r="P28" s="246">
        <v>14</v>
      </c>
      <c r="Q28" s="294">
        <v>231</v>
      </c>
      <c r="R28" s="295">
        <f t="shared" si="4"/>
        <v>1960</v>
      </c>
      <c r="S28" s="248">
        <f t="shared" si="5"/>
        <v>0.0006616855697180274</v>
      </c>
      <c r="T28" s="247">
        <v>2165</v>
      </c>
      <c r="U28" s="245">
        <v>0</v>
      </c>
      <c r="V28" s="246">
        <v>6</v>
      </c>
      <c r="W28" s="294">
        <v>6</v>
      </c>
      <c r="X28" s="281">
        <f t="shared" si="6"/>
        <v>2177</v>
      </c>
      <c r="Y28" s="244">
        <f t="shared" si="7"/>
        <v>-0.09967845659163987</v>
      </c>
    </row>
    <row r="29" spans="1:25" s="284" customFormat="1" ht="19.5" customHeight="1">
      <c r="A29" s="293" t="s">
        <v>58</v>
      </c>
      <c r="B29" s="290">
        <f>SUM(B30:B36)</f>
        <v>70537</v>
      </c>
      <c r="C29" s="289">
        <f>SUM(C30:C36)</f>
        <v>70168</v>
      </c>
      <c r="D29" s="288">
        <f>SUM(D30:D36)</f>
        <v>661</v>
      </c>
      <c r="E29" s="287">
        <f>SUM(E30:E36)</f>
        <v>404</v>
      </c>
      <c r="F29" s="286">
        <f t="shared" si="0"/>
        <v>141770</v>
      </c>
      <c r="G29" s="291">
        <f t="shared" si="1"/>
        <v>0.24465586478608792</v>
      </c>
      <c r="H29" s="290">
        <f>SUM(H30:H36)</f>
        <v>57667</v>
      </c>
      <c r="I29" s="289">
        <f>SUM(I30:I36)</f>
        <v>51766</v>
      </c>
      <c r="J29" s="288">
        <f>SUM(J30:J36)</f>
        <v>965</v>
      </c>
      <c r="K29" s="287">
        <f>SUM(K30:K36)</f>
        <v>681</v>
      </c>
      <c r="L29" s="286">
        <f t="shared" si="2"/>
        <v>111079</v>
      </c>
      <c r="M29" s="292">
        <f t="shared" si="3"/>
        <v>0.27629885036775637</v>
      </c>
      <c r="N29" s="290">
        <f>SUM(N30:N36)</f>
        <v>381432</v>
      </c>
      <c r="O29" s="289">
        <f>SUM(O30:O36)</f>
        <v>356781</v>
      </c>
      <c r="P29" s="288">
        <f>SUM(P30:P36)</f>
        <v>5861</v>
      </c>
      <c r="Q29" s="287">
        <f>SUM(Q30:Q36)</f>
        <v>5236</v>
      </c>
      <c r="R29" s="286">
        <f t="shared" si="4"/>
        <v>749310</v>
      </c>
      <c r="S29" s="291">
        <f t="shared" si="5"/>
        <v>0.25296306849255873</v>
      </c>
      <c r="T29" s="290">
        <f>SUM(T30:T36)</f>
        <v>290562</v>
      </c>
      <c r="U29" s="289">
        <f>SUM(U30:U36)</f>
        <v>257722</v>
      </c>
      <c r="V29" s="288">
        <f>SUM(V30:V36)</f>
        <v>6756</v>
      </c>
      <c r="W29" s="287">
        <f>SUM(W30:W36)</f>
        <v>6709</v>
      </c>
      <c r="X29" s="286">
        <f t="shared" si="6"/>
        <v>561749</v>
      </c>
      <c r="Y29" s="285">
        <f t="shared" si="7"/>
        <v>0.33388755476200216</v>
      </c>
    </row>
    <row r="30" spans="1:25" s="220" customFormat="1" ht="19.5" customHeight="1">
      <c r="A30" s="235" t="s">
        <v>436</v>
      </c>
      <c r="B30" s="233">
        <v>45593</v>
      </c>
      <c r="C30" s="230">
        <v>44940</v>
      </c>
      <c r="D30" s="229">
        <v>7</v>
      </c>
      <c r="E30" s="282">
        <v>8</v>
      </c>
      <c r="F30" s="281">
        <f t="shared" si="0"/>
        <v>90548</v>
      </c>
      <c r="G30" s="232">
        <f t="shared" si="1"/>
        <v>0.1562608397026923</v>
      </c>
      <c r="H30" s="233">
        <v>34972</v>
      </c>
      <c r="I30" s="230">
        <v>30398</v>
      </c>
      <c r="J30" s="229">
        <v>38</v>
      </c>
      <c r="K30" s="282">
        <v>12</v>
      </c>
      <c r="L30" s="281">
        <f t="shared" si="2"/>
        <v>65420</v>
      </c>
      <c r="M30" s="283">
        <f t="shared" si="3"/>
        <v>0.3841027208804646</v>
      </c>
      <c r="N30" s="233">
        <v>255413</v>
      </c>
      <c r="O30" s="230">
        <v>237806</v>
      </c>
      <c r="P30" s="229">
        <v>95</v>
      </c>
      <c r="Q30" s="282">
        <v>50</v>
      </c>
      <c r="R30" s="281">
        <f t="shared" si="4"/>
        <v>493364</v>
      </c>
      <c r="S30" s="232">
        <f t="shared" si="5"/>
        <v>0.16655706092773717</v>
      </c>
      <c r="T30" s="231">
        <v>182787</v>
      </c>
      <c r="U30" s="230">
        <v>157443</v>
      </c>
      <c r="V30" s="229">
        <v>519</v>
      </c>
      <c r="W30" s="282">
        <v>461</v>
      </c>
      <c r="X30" s="281">
        <f t="shared" si="6"/>
        <v>341210</v>
      </c>
      <c r="Y30" s="228">
        <f t="shared" si="7"/>
        <v>0.44592479704580756</v>
      </c>
    </row>
    <row r="31" spans="1:25" s="220" customFormat="1" ht="19.5" customHeight="1">
      <c r="A31" s="235" t="s">
        <v>437</v>
      </c>
      <c r="B31" s="233">
        <v>13026</v>
      </c>
      <c r="C31" s="230">
        <v>13209</v>
      </c>
      <c r="D31" s="229">
        <v>216</v>
      </c>
      <c r="E31" s="282">
        <v>4</v>
      </c>
      <c r="F31" s="281">
        <f t="shared" si="0"/>
        <v>26455</v>
      </c>
      <c r="G31" s="232">
        <f t="shared" si="1"/>
        <v>0.04565402343878081</v>
      </c>
      <c r="H31" s="233">
        <v>12948</v>
      </c>
      <c r="I31" s="230">
        <v>12263</v>
      </c>
      <c r="J31" s="229">
        <v>198</v>
      </c>
      <c r="K31" s="282">
        <v>72</v>
      </c>
      <c r="L31" s="281">
        <f t="shared" si="2"/>
        <v>25481</v>
      </c>
      <c r="M31" s="283">
        <f t="shared" si="3"/>
        <v>0.038224559475687814</v>
      </c>
      <c r="N31" s="233">
        <v>66393</v>
      </c>
      <c r="O31" s="230">
        <v>63113</v>
      </c>
      <c r="P31" s="229">
        <v>736</v>
      </c>
      <c r="Q31" s="282">
        <v>561</v>
      </c>
      <c r="R31" s="281">
        <f t="shared" si="4"/>
        <v>130803</v>
      </c>
      <c r="S31" s="232">
        <f t="shared" si="5"/>
        <v>0.044158396722360785</v>
      </c>
      <c r="T31" s="231">
        <v>59560</v>
      </c>
      <c r="U31" s="230">
        <v>56134</v>
      </c>
      <c r="V31" s="229">
        <v>1347</v>
      </c>
      <c r="W31" s="282">
        <v>1178</v>
      </c>
      <c r="X31" s="281">
        <f t="shared" si="6"/>
        <v>118219</v>
      </c>
      <c r="Y31" s="228">
        <f t="shared" si="7"/>
        <v>0.10644651029022412</v>
      </c>
    </row>
    <row r="32" spans="1:25" s="220" customFormat="1" ht="19.5" customHeight="1">
      <c r="A32" s="235" t="s">
        <v>439</v>
      </c>
      <c r="B32" s="233">
        <v>5140</v>
      </c>
      <c r="C32" s="230">
        <v>4813</v>
      </c>
      <c r="D32" s="229">
        <v>5</v>
      </c>
      <c r="E32" s="282">
        <v>0</v>
      </c>
      <c r="F32" s="281">
        <f t="shared" si="0"/>
        <v>9958</v>
      </c>
      <c r="G32" s="232">
        <f t="shared" si="1"/>
        <v>0.017184757717005453</v>
      </c>
      <c r="H32" s="233">
        <v>3106</v>
      </c>
      <c r="I32" s="230">
        <v>2803</v>
      </c>
      <c r="J32" s="229"/>
      <c r="K32" s="282"/>
      <c r="L32" s="281">
        <f t="shared" si="2"/>
        <v>5909</v>
      </c>
      <c r="M32" s="283">
        <f t="shared" si="3"/>
        <v>0.6852259265527163</v>
      </c>
      <c r="N32" s="233">
        <v>22554</v>
      </c>
      <c r="O32" s="230">
        <v>19713</v>
      </c>
      <c r="P32" s="229">
        <v>33</v>
      </c>
      <c r="Q32" s="282">
        <v>3</v>
      </c>
      <c r="R32" s="281">
        <f t="shared" si="4"/>
        <v>42303</v>
      </c>
      <c r="S32" s="232">
        <f t="shared" si="5"/>
        <v>0.014281267681521282</v>
      </c>
      <c r="T32" s="231">
        <v>14162</v>
      </c>
      <c r="U32" s="230">
        <v>13316</v>
      </c>
      <c r="V32" s="229">
        <v>9</v>
      </c>
      <c r="W32" s="282">
        <v>6</v>
      </c>
      <c r="X32" s="281">
        <f t="shared" si="6"/>
        <v>27493</v>
      </c>
      <c r="Y32" s="228">
        <f t="shared" si="7"/>
        <v>0.5386825737460446</v>
      </c>
    </row>
    <row r="33" spans="1:25" s="220" customFormat="1" ht="19.5" customHeight="1">
      <c r="A33" s="235" t="s">
        <v>438</v>
      </c>
      <c r="B33" s="233">
        <v>4417</v>
      </c>
      <c r="C33" s="230">
        <v>4568</v>
      </c>
      <c r="D33" s="229">
        <v>417</v>
      </c>
      <c r="E33" s="282">
        <v>376</v>
      </c>
      <c r="F33" s="281">
        <f>SUM(B33:E33)</f>
        <v>9778</v>
      </c>
      <c r="G33" s="232">
        <f>F33/$F$9</f>
        <v>0.016874127430897706</v>
      </c>
      <c r="H33" s="233">
        <v>3643</v>
      </c>
      <c r="I33" s="230">
        <v>3961</v>
      </c>
      <c r="J33" s="229">
        <v>388</v>
      </c>
      <c r="K33" s="282">
        <v>343</v>
      </c>
      <c r="L33" s="281">
        <f>SUM(H33:K33)</f>
        <v>8335</v>
      </c>
      <c r="M33" s="283">
        <f>IF(ISERROR(F33/L33-1),"         /0",(F33/L33-1))</f>
        <v>0.173125374925015</v>
      </c>
      <c r="N33" s="233">
        <v>24472</v>
      </c>
      <c r="O33" s="230">
        <v>24361</v>
      </c>
      <c r="P33" s="229">
        <v>2852</v>
      </c>
      <c r="Q33" s="282">
        <v>2359</v>
      </c>
      <c r="R33" s="281">
        <f>SUM(N33:Q33)</f>
        <v>54044</v>
      </c>
      <c r="S33" s="232">
        <f>R33/$R$9</f>
        <v>0.018244966800939323</v>
      </c>
      <c r="T33" s="231">
        <v>19435</v>
      </c>
      <c r="U33" s="230">
        <v>17629</v>
      </c>
      <c r="V33" s="229">
        <v>2076</v>
      </c>
      <c r="W33" s="282">
        <v>1923</v>
      </c>
      <c r="X33" s="281">
        <f>SUM(T33:W33)</f>
        <v>41063</v>
      </c>
      <c r="Y33" s="228">
        <f>IF(ISERROR(R33/X33-1),"         /0",IF(R33/X33&gt;5,"  *  ",(R33/X33-1)))</f>
        <v>0.3161240045783309</v>
      </c>
    </row>
    <row r="34" spans="1:25" s="220" customFormat="1" ht="19.5" customHeight="1">
      <c r="A34" s="235" t="s">
        <v>440</v>
      </c>
      <c r="B34" s="233">
        <v>1892</v>
      </c>
      <c r="C34" s="230">
        <v>2290</v>
      </c>
      <c r="D34" s="229">
        <v>1</v>
      </c>
      <c r="E34" s="282">
        <v>0</v>
      </c>
      <c r="F34" s="281">
        <f>SUM(B34:E34)</f>
        <v>4183</v>
      </c>
      <c r="G34" s="232">
        <f>F34/$F$9</f>
        <v>0.007218702704381785</v>
      </c>
      <c r="H34" s="233">
        <v>1643</v>
      </c>
      <c r="I34" s="230">
        <v>1348</v>
      </c>
      <c r="J34" s="229">
        <v>341</v>
      </c>
      <c r="K34" s="282">
        <v>235</v>
      </c>
      <c r="L34" s="281">
        <f>SUM(H34:K34)</f>
        <v>3567</v>
      </c>
      <c r="M34" s="283">
        <f>IF(ISERROR(F34/L34-1),"         /0",(F34/L34-1))</f>
        <v>0.17269414073451084</v>
      </c>
      <c r="N34" s="233">
        <v>10437</v>
      </c>
      <c r="O34" s="230">
        <v>10515</v>
      </c>
      <c r="P34" s="229">
        <v>1680</v>
      </c>
      <c r="Q34" s="282">
        <v>1825</v>
      </c>
      <c r="R34" s="281">
        <f>SUM(N34:Q34)</f>
        <v>24457</v>
      </c>
      <c r="S34" s="232">
        <f>R34/$R$9</f>
        <v>0.008256553050302958</v>
      </c>
      <c r="T34" s="231">
        <v>7796</v>
      </c>
      <c r="U34" s="230">
        <v>7588</v>
      </c>
      <c r="V34" s="229">
        <v>2733</v>
      </c>
      <c r="W34" s="282">
        <v>3079</v>
      </c>
      <c r="X34" s="281">
        <f>SUM(T34:W34)</f>
        <v>21196</v>
      </c>
      <c r="Y34" s="228">
        <f>IF(ISERROR(R34/X34-1),"         /0",IF(R34/X34&gt;5,"  *  ",(R34/X34-1)))</f>
        <v>0.1538497829779204</v>
      </c>
    </row>
    <row r="35" spans="1:25" s="220" customFormat="1" ht="19.5" customHeight="1">
      <c r="A35" s="235" t="s">
        <v>441</v>
      </c>
      <c r="B35" s="233">
        <v>242</v>
      </c>
      <c r="C35" s="230">
        <v>265</v>
      </c>
      <c r="D35" s="229">
        <v>12</v>
      </c>
      <c r="E35" s="282">
        <v>12</v>
      </c>
      <c r="F35" s="281">
        <f t="shared" si="0"/>
        <v>531</v>
      </c>
      <c r="G35" s="232">
        <f t="shared" si="1"/>
        <v>0.0009163593440178647</v>
      </c>
      <c r="H35" s="233">
        <v>364</v>
      </c>
      <c r="I35" s="230">
        <v>254</v>
      </c>
      <c r="J35" s="229"/>
      <c r="K35" s="282">
        <v>19</v>
      </c>
      <c r="L35" s="281">
        <f t="shared" si="2"/>
        <v>637</v>
      </c>
      <c r="M35" s="283">
        <f t="shared" si="3"/>
        <v>-0.16640502354788067</v>
      </c>
      <c r="N35" s="233">
        <v>812</v>
      </c>
      <c r="O35" s="230">
        <v>803</v>
      </c>
      <c r="P35" s="229">
        <v>50</v>
      </c>
      <c r="Q35" s="282">
        <v>69</v>
      </c>
      <c r="R35" s="281">
        <f t="shared" si="4"/>
        <v>1734</v>
      </c>
      <c r="S35" s="232">
        <f t="shared" si="5"/>
        <v>0.0005853891723933977</v>
      </c>
      <c r="T35" s="231">
        <v>1466</v>
      </c>
      <c r="U35" s="230">
        <v>1103</v>
      </c>
      <c r="V35" s="229">
        <v>59</v>
      </c>
      <c r="W35" s="282">
        <v>56</v>
      </c>
      <c r="X35" s="281">
        <f t="shared" si="6"/>
        <v>2684</v>
      </c>
      <c r="Y35" s="228">
        <f t="shared" si="7"/>
        <v>-0.35394932935916545</v>
      </c>
    </row>
    <row r="36" spans="1:25" s="220" customFormat="1" ht="19.5" customHeight="1" thickBot="1">
      <c r="A36" s="235" t="s">
        <v>56</v>
      </c>
      <c r="B36" s="233">
        <v>227</v>
      </c>
      <c r="C36" s="230">
        <v>83</v>
      </c>
      <c r="D36" s="229">
        <v>3</v>
      </c>
      <c r="E36" s="282">
        <v>4</v>
      </c>
      <c r="F36" s="281">
        <f t="shared" si="0"/>
        <v>317</v>
      </c>
      <c r="G36" s="232">
        <f t="shared" si="1"/>
        <v>0.0005470544483119833</v>
      </c>
      <c r="H36" s="233">
        <v>991</v>
      </c>
      <c r="I36" s="230">
        <v>739</v>
      </c>
      <c r="J36" s="229"/>
      <c r="K36" s="282">
        <v>0</v>
      </c>
      <c r="L36" s="281">
        <f t="shared" si="2"/>
        <v>1730</v>
      </c>
      <c r="M36" s="283">
        <f t="shared" si="3"/>
        <v>-0.8167630057803468</v>
      </c>
      <c r="N36" s="233">
        <v>1351</v>
      </c>
      <c r="O36" s="230">
        <v>470</v>
      </c>
      <c r="P36" s="229">
        <v>415</v>
      </c>
      <c r="Q36" s="282">
        <v>369</v>
      </c>
      <c r="R36" s="281">
        <f t="shared" si="4"/>
        <v>2605</v>
      </c>
      <c r="S36" s="232">
        <f t="shared" si="5"/>
        <v>0.0008794341373038069</v>
      </c>
      <c r="T36" s="231">
        <v>5356</v>
      </c>
      <c r="U36" s="230">
        <v>4509</v>
      </c>
      <c r="V36" s="229">
        <v>13</v>
      </c>
      <c r="W36" s="282">
        <v>6</v>
      </c>
      <c r="X36" s="281">
        <f t="shared" si="6"/>
        <v>9884</v>
      </c>
      <c r="Y36" s="228">
        <f t="shared" si="7"/>
        <v>-0.7364427357345205</v>
      </c>
    </row>
    <row r="37" spans="1:25" s="284" customFormat="1" ht="19.5" customHeight="1">
      <c r="A37" s="293" t="s">
        <v>57</v>
      </c>
      <c r="B37" s="290">
        <f>SUM(B38:B40)</f>
        <v>5385</v>
      </c>
      <c r="C37" s="289">
        <f>SUM(C38:C40)</f>
        <v>5318</v>
      </c>
      <c r="D37" s="288">
        <f>SUM(D38:D40)</f>
        <v>0</v>
      </c>
      <c r="E37" s="287">
        <f>SUM(E38:E40)</f>
        <v>0</v>
      </c>
      <c r="F37" s="286">
        <f t="shared" si="0"/>
        <v>10703</v>
      </c>
      <c r="G37" s="291">
        <f t="shared" si="1"/>
        <v>0.0184704219567292</v>
      </c>
      <c r="H37" s="290">
        <f>SUM(H38:H40)</f>
        <v>5025</v>
      </c>
      <c r="I37" s="289">
        <f>SUM(I38:I40)</f>
        <v>4949</v>
      </c>
      <c r="J37" s="288">
        <f>SUM(J38:J40)</f>
        <v>11</v>
      </c>
      <c r="K37" s="287">
        <f>SUM(K38:K40)</f>
        <v>8</v>
      </c>
      <c r="L37" s="286">
        <f t="shared" si="2"/>
        <v>9993</v>
      </c>
      <c r="M37" s="292">
        <f t="shared" si="3"/>
        <v>0.07104973481437016</v>
      </c>
      <c r="N37" s="290">
        <f>SUM(N38:N40)</f>
        <v>27618</v>
      </c>
      <c r="O37" s="289">
        <f>SUM(O38:O40)</f>
        <v>26651</v>
      </c>
      <c r="P37" s="288">
        <f>SUM(P38:P40)</f>
        <v>357</v>
      </c>
      <c r="Q37" s="287">
        <f>SUM(Q38:Q40)</f>
        <v>329</v>
      </c>
      <c r="R37" s="286">
        <f t="shared" si="4"/>
        <v>54955</v>
      </c>
      <c r="S37" s="291">
        <f t="shared" si="5"/>
        <v>0.018552515552986835</v>
      </c>
      <c r="T37" s="290">
        <f>SUM(T38:T40)</f>
        <v>25498</v>
      </c>
      <c r="U37" s="289">
        <f>SUM(U38:U40)</f>
        <v>25006</v>
      </c>
      <c r="V37" s="288">
        <f>SUM(V38:V40)</f>
        <v>653</v>
      </c>
      <c r="W37" s="287">
        <f>SUM(W38:W40)</f>
        <v>817</v>
      </c>
      <c r="X37" s="286">
        <f t="shared" si="6"/>
        <v>51974</v>
      </c>
      <c r="Y37" s="285">
        <f t="shared" si="7"/>
        <v>0.05735560087736169</v>
      </c>
    </row>
    <row r="38" spans="1:25" ht="19.5" customHeight="1">
      <c r="A38" s="235" t="s">
        <v>442</v>
      </c>
      <c r="B38" s="233">
        <v>3832</v>
      </c>
      <c r="C38" s="230">
        <v>3978</v>
      </c>
      <c r="D38" s="229">
        <v>0</v>
      </c>
      <c r="E38" s="282">
        <v>0</v>
      </c>
      <c r="F38" s="281">
        <f t="shared" si="0"/>
        <v>7810</v>
      </c>
      <c r="G38" s="232">
        <f t="shared" si="1"/>
        <v>0.013477902969452962</v>
      </c>
      <c r="H38" s="233">
        <v>3845</v>
      </c>
      <c r="I38" s="230">
        <v>3848</v>
      </c>
      <c r="J38" s="229">
        <v>11</v>
      </c>
      <c r="K38" s="282">
        <v>8</v>
      </c>
      <c r="L38" s="281">
        <f t="shared" si="2"/>
        <v>7712</v>
      </c>
      <c r="M38" s="283">
        <f t="shared" si="3"/>
        <v>0.012707468879668005</v>
      </c>
      <c r="N38" s="233">
        <v>21000</v>
      </c>
      <c r="O38" s="230">
        <v>20848</v>
      </c>
      <c r="P38" s="229">
        <v>351</v>
      </c>
      <c r="Q38" s="282">
        <v>323</v>
      </c>
      <c r="R38" s="281">
        <f t="shared" si="4"/>
        <v>42522</v>
      </c>
      <c r="S38" s="232">
        <f t="shared" si="5"/>
        <v>0.014355200916096919</v>
      </c>
      <c r="T38" s="231">
        <v>18497</v>
      </c>
      <c r="U38" s="230">
        <v>18373</v>
      </c>
      <c r="V38" s="229">
        <v>650</v>
      </c>
      <c r="W38" s="282">
        <v>814</v>
      </c>
      <c r="X38" s="281">
        <f t="shared" si="6"/>
        <v>38334</v>
      </c>
      <c r="Y38" s="228">
        <f t="shared" si="7"/>
        <v>0.1092502739082799</v>
      </c>
    </row>
    <row r="39" spans="1:25" ht="19.5" customHeight="1">
      <c r="A39" s="235" t="s">
        <v>443</v>
      </c>
      <c r="B39" s="233">
        <v>1434</v>
      </c>
      <c r="C39" s="230">
        <v>1290</v>
      </c>
      <c r="D39" s="229">
        <v>0</v>
      </c>
      <c r="E39" s="282">
        <v>0</v>
      </c>
      <c r="F39" s="281">
        <f t="shared" si="0"/>
        <v>2724</v>
      </c>
      <c r="G39" s="232">
        <f t="shared" si="1"/>
        <v>0.004700871663097295</v>
      </c>
      <c r="H39" s="233">
        <v>1083</v>
      </c>
      <c r="I39" s="230">
        <v>1066</v>
      </c>
      <c r="J39" s="229">
        <v>0</v>
      </c>
      <c r="K39" s="282">
        <v>0</v>
      </c>
      <c r="L39" s="281">
        <f t="shared" si="2"/>
        <v>2149</v>
      </c>
      <c r="M39" s="283">
        <f t="shared" si="3"/>
        <v>0.2675663099115868</v>
      </c>
      <c r="N39" s="233">
        <v>6282</v>
      </c>
      <c r="O39" s="230">
        <v>5578</v>
      </c>
      <c r="P39" s="229">
        <v>0</v>
      </c>
      <c r="Q39" s="282"/>
      <c r="R39" s="281">
        <f t="shared" si="4"/>
        <v>11860</v>
      </c>
      <c r="S39" s="232">
        <f t="shared" si="5"/>
        <v>0.004003872886150921</v>
      </c>
      <c r="T39" s="231">
        <v>6415</v>
      </c>
      <c r="U39" s="230">
        <v>6453</v>
      </c>
      <c r="V39" s="229">
        <v>3</v>
      </c>
      <c r="W39" s="282">
        <v>3</v>
      </c>
      <c r="X39" s="281">
        <f t="shared" si="6"/>
        <v>12874</v>
      </c>
      <c r="Y39" s="228">
        <f t="shared" si="7"/>
        <v>-0.07876339909895913</v>
      </c>
    </row>
    <row r="40" spans="1:25" ht="19.5" customHeight="1" thickBot="1">
      <c r="A40" s="235" t="s">
        <v>56</v>
      </c>
      <c r="B40" s="233">
        <v>119</v>
      </c>
      <c r="C40" s="230">
        <v>50</v>
      </c>
      <c r="D40" s="229">
        <v>0</v>
      </c>
      <c r="E40" s="282">
        <v>0</v>
      </c>
      <c r="F40" s="281">
        <f t="shared" si="0"/>
        <v>169</v>
      </c>
      <c r="G40" s="232">
        <f t="shared" si="1"/>
        <v>0.00029164732417894375</v>
      </c>
      <c r="H40" s="233">
        <v>97</v>
      </c>
      <c r="I40" s="230">
        <v>35</v>
      </c>
      <c r="J40" s="229"/>
      <c r="K40" s="282"/>
      <c r="L40" s="281">
        <f t="shared" si="2"/>
        <v>132</v>
      </c>
      <c r="M40" s="283">
        <f t="shared" si="3"/>
        <v>0.2803030303030303</v>
      </c>
      <c r="N40" s="233">
        <v>336</v>
      </c>
      <c r="O40" s="230">
        <v>225</v>
      </c>
      <c r="P40" s="229">
        <v>6</v>
      </c>
      <c r="Q40" s="282">
        <v>6</v>
      </c>
      <c r="R40" s="281">
        <f t="shared" si="4"/>
        <v>573</v>
      </c>
      <c r="S40" s="232">
        <f t="shared" si="5"/>
        <v>0.00019344175073899474</v>
      </c>
      <c r="T40" s="231">
        <v>586</v>
      </c>
      <c r="U40" s="230">
        <v>180</v>
      </c>
      <c r="V40" s="229"/>
      <c r="W40" s="282"/>
      <c r="X40" s="281">
        <f t="shared" si="6"/>
        <v>766</v>
      </c>
      <c r="Y40" s="228">
        <f t="shared" si="7"/>
        <v>-0.2519582245430809</v>
      </c>
    </row>
    <row r="41" spans="1:25" s="220" customFormat="1" ht="19.5" customHeight="1" thickBot="1">
      <c r="A41" s="280" t="s">
        <v>56</v>
      </c>
      <c r="B41" s="277">
        <v>824</v>
      </c>
      <c r="C41" s="276">
        <v>83</v>
      </c>
      <c r="D41" s="275">
        <v>13</v>
      </c>
      <c r="E41" s="274">
        <v>6</v>
      </c>
      <c r="F41" s="273">
        <f t="shared" si="0"/>
        <v>926</v>
      </c>
      <c r="G41" s="278">
        <f t="shared" si="1"/>
        <v>0.0015980202496432066</v>
      </c>
      <c r="H41" s="277">
        <v>852</v>
      </c>
      <c r="I41" s="276">
        <v>237</v>
      </c>
      <c r="J41" s="275">
        <v>23</v>
      </c>
      <c r="K41" s="274">
        <v>0</v>
      </c>
      <c r="L41" s="273">
        <f t="shared" si="2"/>
        <v>1112</v>
      </c>
      <c r="M41" s="279">
        <f t="shared" si="3"/>
        <v>-0.16726618705035967</v>
      </c>
      <c r="N41" s="277">
        <v>4892</v>
      </c>
      <c r="O41" s="276">
        <v>439</v>
      </c>
      <c r="P41" s="275">
        <v>4964</v>
      </c>
      <c r="Q41" s="274">
        <v>4209</v>
      </c>
      <c r="R41" s="273">
        <f t="shared" si="4"/>
        <v>14504</v>
      </c>
      <c r="S41" s="278">
        <f t="shared" si="5"/>
        <v>0.004896473215913403</v>
      </c>
      <c r="T41" s="277">
        <v>4838</v>
      </c>
      <c r="U41" s="276">
        <v>1104</v>
      </c>
      <c r="V41" s="275">
        <v>1826</v>
      </c>
      <c r="W41" s="274">
        <v>1858</v>
      </c>
      <c r="X41" s="273">
        <f t="shared" si="6"/>
        <v>9626</v>
      </c>
      <c r="Y41" s="272">
        <f t="shared" si="7"/>
        <v>0.50675254519011</v>
      </c>
    </row>
    <row r="42" ht="15" thickTop="1">
      <c r="A42" s="94" t="s">
        <v>43</v>
      </c>
    </row>
    <row r="43" ht="14.25">
      <c r="A43" s="94" t="s">
        <v>55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42:Y65536 M42:M65536 Y3 M3">
    <cfRule type="cellIs" priority="2" dxfId="82" operator="lessThan" stopIfTrue="1">
      <formula>0</formula>
    </cfRule>
  </conditionalFormatting>
  <conditionalFormatting sqref="M9:M41 Y9:Y41">
    <cfRule type="cellIs" priority="3" dxfId="83" operator="lessThan" stopIfTrue="1">
      <formula>0</formula>
    </cfRule>
    <cfRule type="cellIs" priority="4" dxfId="84" operator="greaterThanOrEqual" stopIfTrue="1">
      <formula>0</formula>
    </cfRule>
  </conditionalFormatting>
  <conditionalFormatting sqref="M5:M8 Y5:Y8">
    <cfRule type="cellIs" priority="1" dxfId="8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5.8515625" style="128" customWidth="1"/>
    <col min="2" max="2" width="10.57421875" style="128" bestFit="1" customWidth="1"/>
    <col min="3" max="3" width="10.7109375" style="128" bestFit="1" customWidth="1"/>
    <col min="4" max="4" width="8.57421875" style="128" bestFit="1" customWidth="1"/>
    <col min="5" max="5" width="10.7109375" style="128" bestFit="1" customWidth="1"/>
    <col min="6" max="6" width="10.57421875" style="128" bestFit="1" customWidth="1"/>
    <col min="7" max="7" width="9.7109375" style="128" customWidth="1"/>
    <col min="8" max="8" width="10.57421875" style="128" bestFit="1" customWidth="1"/>
    <col min="9" max="9" width="10.7109375" style="128" bestFit="1" customWidth="1"/>
    <col min="10" max="10" width="8.57421875" style="128" customWidth="1"/>
    <col min="11" max="11" width="10.7109375" style="128" bestFit="1" customWidth="1"/>
    <col min="12" max="12" width="10.57421875" style="128" bestFit="1" customWidth="1"/>
    <col min="13" max="13" width="9.8515625" style="128" bestFit="1" customWidth="1"/>
    <col min="14" max="14" width="11.574218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2" t="s">
        <v>28</v>
      </c>
      <c r="Y1" s="583"/>
    </row>
    <row r="2" ht="5.25" customHeight="1" thickBot="1"/>
    <row r="3" spans="1:25" ht="24.75" customHeight="1" thickTop="1">
      <c r="A3" s="647" t="s">
        <v>69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9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1" customFormat="1" ht="15.75" customHeight="1" thickBot="1" thickTop="1">
      <c r="A5" s="659" t="s">
        <v>68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8" customFormat="1" ht="26.25" customHeight="1">
      <c r="A6" s="660"/>
      <c r="B6" s="632" t="s">
        <v>459</v>
      </c>
      <c r="C6" s="633"/>
      <c r="D6" s="633"/>
      <c r="E6" s="633"/>
      <c r="F6" s="633"/>
      <c r="G6" s="637" t="s">
        <v>34</v>
      </c>
      <c r="H6" s="632" t="s">
        <v>460</v>
      </c>
      <c r="I6" s="633"/>
      <c r="J6" s="633"/>
      <c r="K6" s="633"/>
      <c r="L6" s="633"/>
      <c r="M6" s="634" t="s">
        <v>33</v>
      </c>
      <c r="N6" s="632" t="s">
        <v>461</v>
      </c>
      <c r="O6" s="633"/>
      <c r="P6" s="633"/>
      <c r="Q6" s="633"/>
      <c r="R6" s="633"/>
      <c r="S6" s="637" t="s">
        <v>34</v>
      </c>
      <c r="T6" s="632" t="s">
        <v>462</v>
      </c>
      <c r="U6" s="633"/>
      <c r="V6" s="633"/>
      <c r="W6" s="633"/>
      <c r="X6" s="633"/>
      <c r="Y6" s="650" t="s">
        <v>33</v>
      </c>
    </row>
    <row r="7" spans="1:25" s="168" customFormat="1" ht="26.25" customHeight="1">
      <c r="A7" s="661"/>
      <c r="B7" s="655" t="s">
        <v>22</v>
      </c>
      <c r="C7" s="654"/>
      <c r="D7" s="653" t="s">
        <v>21</v>
      </c>
      <c r="E7" s="654"/>
      <c r="F7" s="645" t="s">
        <v>17</v>
      </c>
      <c r="G7" s="638"/>
      <c r="H7" s="655" t="s">
        <v>22</v>
      </c>
      <c r="I7" s="654"/>
      <c r="J7" s="653" t="s">
        <v>21</v>
      </c>
      <c r="K7" s="654"/>
      <c r="L7" s="645" t="s">
        <v>17</v>
      </c>
      <c r="M7" s="635"/>
      <c r="N7" s="655" t="s">
        <v>22</v>
      </c>
      <c r="O7" s="654"/>
      <c r="P7" s="653" t="s">
        <v>21</v>
      </c>
      <c r="Q7" s="654"/>
      <c r="R7" s="645" t="s">
        <v>17</v>
      </c>
      <c r="S7" s="638"/>
      <c r="T7" s="655" t="s">
        <v>22</v>
      </c>
      <c r="U7" s="654"/>
      <c r="V7" s="653" t="s">
        <v>21</v>
      </c>
      <c r="W7" s="654"/>
      <c r="X7" s="645" t="s">
        <v>17</v>
      </c>
      <c r="Y7" s="651"/>
    </row>
    <row r="8" spans="1:25" s="267" customFormat="1" ht="15" thickBot="1">
      <c r="A8" s="662"/>
      <c r="B8" s="270" t="s">
        <v>19</v>
      </c>
      <c r="C8" s="268" t="s">
        <v>18</v>
      </c>
      <c r="D8" s="269" t="s">
        <v>19</v>
      </c>
      <c r="E8" s="268" t="s">
        <v>18</v>
      </c>
      <c r="F8" s="646"/>
      <c r="G8" s="639"/>
      <c r="H8" s="270" t="s">
        <v>19</v>
      </c>
      <c r="I8" s="268" t="s">
        <v>18</v>
      </c>
      <c r="J8" s="269" t="s">
        <v>19</v>
      </c>
      <c r="K8" s="268" t="s">
        <v>18</v>
      </c>
      <c r="L8" s="646"/>
      <c r="M8" s="636"/>
      <c r="N8" s="270" t="s">
        <v>19</v>
      </c>
      <c r="O8" s="268" t="s">
        <v>18</v>
      </c>
      <c r="P8" s="269" t="s">
        <v>19</v>
      </c>
      <c r="Q8" s="268" t="s">
        <v>18</v>
      </c>
      <c r="R8" s="646"/>
      <c r="S8" s="639"/>
      <c r="T8" s="270" t="s">
        <v>19</v>
      </c>
      <c r="U8" s="268" t="s">
        <v>18</v>
      </c>
      <c r="V8" s="269" t="s">
        <v>19</v>
      </c>
      <c r="W8" s="268" t="s">
        <v>18</v>
      </c>
      <c r="X8" s="646"/>
      <c r="Y8" s="652"/>
    </row>
    <row r="9" spans="1:25" s="157" customFormat="1" ht="18" customHeight="1" thickBot="1" thickTop="1">
      <c r="A9" s="310" t="s">
        <v>24</v>
      </c>
      <c r="B9" s="440">
        <f>B10+B23+B36+B44+B52+B60</f>
        <v>289917</v>
      </c>
      <c r="C9" s="441">
        <f>C10+C23+C36+C44+C52+C60</f>
        <v>288093</v>
      </c>
      <c r="D9" s="442">
        <f>D10+D23+D36+D44+D52+D60</f>
        <v>881</v>
      </c>
      <c r="E9" s="441">
        <f>E10+E23+E36+E44+E52+E60</f>
        <v>576</v>
      </c>
      <c r="F9" s="442">
        <f aca="true" t="shared" si="0" ref="F9:F38">SUM(B9:E9)</f>
        <v>579467</v>
      </c>
      <c r="G9" s="443">
        <f aca="true" t="shared" si="1" ref="G9:G38">F9/$F$9</f>
        <v>1</v>
      </c>
      <c r="H9" s="440">
        <f>H10+H23+H36+H44+H52+H60</f>
        <v>263838</v>
      </c>
      <c r="I9" s="441">
        <f>I10+I23+I36+I44+I52+I60</f>
        <v>252591</v>
      </c>
      <c r="J9" s="442">
        <f>J10+J23+J36+J44+J52+J60</f>
        <v>1181</v>
      </c>
      <c r="K9" s="441">
        <f>K10+K23+K36+K44+K52+K60</f>
        <v>718</v>
      </c>
      <c r="L9" s="442">
        <f aca="true" t="shared" si="2" ref="L9:L38">SUM(H9:K9)</f>
        <v>518328</v>
      </c>
      <c r="M9" s="444">
        <f aca="true" t="shared" si="3" ref="M9:M38">IF(ISERROR(F9/L9-1),"         /0",(F9/L9-1))</f>
        <v>0.11795426833973854</v>
      </c>
      <c r="N9" s="440">
        <f>N10+N23+N36+N44+N52+N60</f>
        <v>1514172</v>
      </c>
      <c r="O9" s="441">
        <f>O10+O23+O36+O44+O52+O60</f>
        <v>1423034</v>
      </c>
      <c r="P9" s="442">
        <f>P10+P23+P36+P44+P52+P60</f>
        <v>13308</v>
      </c>
      <c r="Q9" s="441">
        <f>Q10+Q23+Q36+Q44+Q52+Q60</f>
        <v>11618</v>
      </c>
      <c r="R9" s="442">
        <f aca="true" t="shared" si="4" ref="R9:R38">SUM(N9:Q9)</f>
        <v>2962132</v>
      </c>
      <c r="S9" s="443">
        <f aca="true" t="shared" si="5" ref="S9:S38">R9/$R$9</f>
        <v>1</v>
      </c>
      <c r="T9" s="440">
        <f>T10+T23+T36+T44+T52+T60</f>
        <v>1378438</v>
      </c>
      <c r="U9" s="441">
        <f>U10+U23+U36+U44+U52+U60</f>
        <v>1269803</v>
      </c>
      <c r="V9" s="442">
        <f>V10+V23+V36+V44+V52+V60</f>
        <v>13188</v>
      </c>
      <c r="W9" s="441">
        <f>W10+W23+W36+W44+W52+W60</f>
        <v>12787</v>
      </c>
      <c r="X9" s="442">
        <f aca="true" t="shared" si="6" ref="X9:X38">SUM(T9:W9)</f>
        <v>2674216</v>
      </c>
      <c r="Y9" s="444">
        <f>IF(ISERROR(R9/X9-1),"         /0",(R9/X9-1))</f>
        <v>0.10766370405382353</v>
      </c>
    </row>
    <row r="10" spans="1:25" s="284" customFormat="1" ht="19.5" customHeight="1">
      <c r="A10" s="293" t="s">
        <v>61</v>
      </c>
      <c r="B10" s="290">
        <f>SUM(B11:B22)</f>
        <v>90568</v>
      </c>
      <c r="C10" s="289">
        <f>SUM(C11:C22)</f>
        <v>95275</v>
      </c>
      <c r="D10" s="288">
        <f>SUM(D11:D22)</f>
        <v>38</v>
      </c>
      <c r="E10" s="289">
        <f>SUM(E11:E22)</f>
        <v>19</v>
      </c>
      <c r="F10" s="288">
        <f t="shared" si="0"/>
        <v>185900</v>
      </c>
      <c r="G10" s="291">
        <f t="shared" si="1"/>
        <v>0.32081205659683815</v>
      </c>
      <c r="H10" s="290">
        <f>SUM(H11:H22)</f>
        <v>87351</v>
      </c>
      <c r="I10" s="289">
        <f>SUM(I11:I22)</f>
        <v>87126</v>
      </c>
      <c r="J10" s="288">
        <f>SUM(J11:J22)</f>
        <v>83</v>
      </c>
      <c r="K10" s="289">
        <f>SUM(K11:K22)</f>
        <v>26</v>
      </c>
      <c r="L10" s="288">
        <f t="shared" si="2"/>
        <v>174586</v>
      </c>
      <c r="M10" s="292">
        <f t="shared" si="3"/>
        <v>0.06480473806605347</v>
      </c>
      <c r="N10" s="290">
        <f>SUM(N11:N22)</f>
        <v>453000</v>
      </c>
      <c r="O10" s="289">
        <f>SUM(O11:O22)</f>
        <v>441809</v>
      </c>
      <c r="P10" s="288">
        <f>SUM(P11:P22)</f>
        <v>1382</v>
      </c>
      <c r="Q10" s="289">
        <f>SUM(Q11:Q22)</f>
        <v>1191</v>
      </c>
      <c r="R10" s="288">
        <f t="shared" si="4"/>
        <v>897382</v>
      </c>
      <c r="S10" s="291">
        <f t="shared" si="5"/>
        <v>0.30295138771668517</v>
      </c>
      <c r="T10" s="290">
        <f>SUM(T11:T22)</f>
        <v>454412</v>
      </c>
      <c r="U10" s="289">
        <f>SUM(U11:U22)</f>
        <v>434967</v>
      </c>
      <c r="V10" s="288">
        <f>SUM(V11:V22)</f>
        <v>925</v>
      </c>
      <c r="W10" s="289">
        <f>SUM(W11:W22)</f>
        <v>815</v>
      </c>
      <c r="X10" s="288">
        <f t="shared" si="6"/>
        <v>891119</v>
      </c>
      <c r="Y10" s="285">
        <f aca="true" t="shared" si="7" ref="Y10:Y38">IF(ISERROR(R10/X10-1),"         /0",IF(R10/X10&gt;5,"  *  ",(R10/X10-1)))</f>
        <v>0.007028242019303743</v>
      </c>
    </row>
    <row r="11" spans="1:25" ht="19.5" customHeight="1">
      <c r="A11" s="235" t="s">
        <v>148</v>
      </c>
      <c r="B11" s="233">
        <v>34837</v>
      </c>
      <c r="C11" s="230">
        <v>36041</v>
      </c>
      <c r="D11" s="229">
        <v>21</v>
      </c>
      <c r="E11" s="230">
        <v>0</v>
      </c>
      <c r="F11" s="229">
        <f t="shared" si="0"/>
        <v>70899</v>
      </c>
      <c r="G11" s="232">
        <f t="shared" si="1"/>
        <v>0.12235209252640789</v>
      </c>
      <c r="H11" s="233">
        <v>36182</v>
      </c>
      <c r="I11" s="230">
        <v>35512</v>
      </c>
      <c r="J11" s="229">
        <v>47</v>
      </c>
      <c r="K11" s="230"/>
      <c r="L11" s="229">
        <f t="shared" si="2"/>
        <v>71741</v>
      </c>
      <c r="M11" s="234">
        <f t="shared" si="3"/>
        <v>-0.011736663832397132</v>
      </c>
      <c r="N11" s="233">
        <v>175123</v>
      </c>
      <c r="O11" s="230">
        <v>166776</v>
      </c>
      <c r="P11" s="229">
        <v>1350</v>
      </c>
      <c r="Q11" s="230">
        <v>1162</v>
      </c>
      <c r="R11" s="229">
        <f t="shared" si="4"/>
        <v>344411</v>
      </c>
      <c r="S11" s="232">
        <f t="shared" si="5"/>
        <v>0.1162713207919161</v>
      </c>
      <c r="T11" s="233">
        <v>178453</v>
      </c>
      <c r="U11" s="230">
        <v>170446</v>
      </c>
      <c r="V11" s="229">
        <v>884</v>
      </c>
      <c r="W11" s="230">
        <v>771</v>
      </c>
      <c r="X11" s="229">
        <f t="shared" si="6"/>
        <v>350554</v>
      </c>
      <c r="Y11" s="228">
        <f t="shared" si="7"/>
        <v>-0.01752369107184626</v>
      </c>
    </row>
    <row r="12" spans="1:25" ht="19.5" customHeight="1">
      <c r="A12" s="235" t="s">
        <v>169</v>
      </c>
      <c r="B12" s="233">
        <v>17336</v>
      </c>
      <c r="C12" s="230">
        <v>19269</v>
      </c>
      <c r="D12" s="229">
        <v>0</v>
      </c>
      <c r="E12" s="230">
        <v>0</v>
      </c>
      <c r="F12" s="229">
        <f t="shared" si="0"/>
        <v>36605</v>
      </c>
      <c r="G12" s="232">
        <f t="shared" si="1"/>
        <v>0.06317012012763454</v>
      </c>
      <c r="H12" s="233">
        <v>15191</v>
      </c>
      <c r="I12" s="230">
        <v>15827</v>
      </c>
      <c r="J12" s="229"/>
      <c r="K12" s="230"/>
      <c r="L12" s="229">
        <f t="shared" si="2"/>
        <v>31018</v>
      </c>
      <c r="M12" s="234">
        <f t="shared" si="3"/>
        <v>0.18012121993681096</v>
      </c>
      <c r="N12" s="233">
        <v>92070</v>
      </c>
      <c r="O12" s="230">
        <v>94274</v>
      </c>
      <c r="P12" s="229"/>
      <c r="Q12" s="230"/>
      <c r="R12" s="229">
        <f t="shared" si="4"/>
        <v>186344</v>
      </c>
      <c r="S12" s="232">
        <f t="shared" si="5"/>
        <v>0.06290874275690618</v>
      </c>
      <c r="T12" s="233">
        <v>80811</v>
      </c>
      <c r="U12" s="230">
        <v>80302</v>
      </c>
      <c r="V12" s="229"/>
      <c r="W12" s="230"/>
      <c r="X12" s="229">
        <f t="shared" si="6"/>
        <v>161113</v>
      </c>
      <c r="Y12" s="228">
        <f t="shared" si="7"/>
        <v>0.15660437084530732</v>
      </c>
    </row>
    <row r="13" spans="1:25" ht="19.5" customHeight="1">
      <c r="A13" s="235" t="s">
        <v>352</v>
      </c>
      <c r="B13" s="233">
        <v>9297</v>
      </c>
      <c r="C13" s="230">
        <v>10407</v>
      </c>
      <c r="D13" s="229">
        <v>0</v>
      </c>
      <c r="E13" s="230">
        <v>0</v>
      </c>
      <c r="F13" s="229">
        <f>SUM(B13:E13)</f>
        <v>19704</v>
      </c>
      <c r="G13" s="232">
        <f>F13/$F$9</f>
        <v>0.03400366198592845</v>
      </c>
      <c r="H13" s="233"/>
      <c r="I13" s="230"/>
      <c r="J13" s="229"/>
      <c r="K13" s="230"/>
      <c r="L13" s="229">
        <f>SUM(H13:K13)</f>
        <v>0</v>
      </c>
      <c r="M13" s="234" t="str">
        <f>IF(ISERROR(F13/L13-1),"         /0",(F13/L13-1))</f>
        <v>         /0</v>
      </c>
      <c r="N13" s="233">
        <v>28148</v>
      </c>
      <c r="O13" s="230">
        <v>28086</v>
      </c>
      <c r="P13" s="229"/>
      <c r="Q13" s="230"/>
      <c r="R13" s="229">
        <f>SUM(N13:Q13)</f>
        <v>56234</v>
      </c>
      <c r="S13" s="232">
        <f>R13/$R$9</f>
        <v>0.01898429914669569</v>
      </c>
      <c r="T13" s="233"/>
      <c r="U13" s="230"/>
      <c r="V13" s="229"/>
      <c r="W13" s="230"/>
      <c r="X13" s="229">
        <f>SUM(T13:W13)</f>
        <v>0</v>
      </c>
      <c r="Y13" s="228" t="str">
        <f>IF(ISERROR(R13/X13-1),"         /0",IF(R13/X13&gt;5,"  *  ",(R13/X13-1)))</f>
        <v>         /0</v>
      </c>
    </row>
    <row r="14" spans="1:25" ht="19.5" customHeight="1">
      <c r="A14" s="235" t="s">
        <v>172</v>
      </c>
      <c r="B14" s="233">
        <v>9326</v>
      </c>
      <c r="C14" s="230">
        <v>9557</v>
      </c>
      <c r="D14" s="229">
        <v>0</v>
      </c>
      <c r="E14" s="230">
        <v>0</v>
      </c>
      <c r="F14" s="229">
        <f t="shared" si="0"/>
        <v>18883</v>
      </c>
      <c r="G14" s="232">
        <f t="shared" si="1"/>
        <v>0.032586842736514764</v>
      </c>
      <c r="H14" s="233">
        <v>9559</v>
      </c>
      <c r="I14" s="230">
        <v>9626</v>
      </c>
      <c r="J14" s="229"/>
      <c r="K14" s="230"/>
      <c r="L14" s="229">
        <f t="shared" si="2"/>
        <v>19185</v>
      </c>
      <c r="M14" s="234">
        <f t="shared" si="3"/>
        <v>-0.01574146468595261</v>
      </c>
      <c r="N14" s="233">
        <v>51521</v>
      </c>
      <c r="O14" s="230">
        <v>49475</v>
      </c>
      <c r="P14" s="229"/>
      <c r="Q14" s="230"/>
      <c r="R14" s="229">
        <f t="shared" si="4"/>
        <v>100996</v>
      </c>
      <c r="S14" s="232">
        <f t="shared" si="5"/>
        <v>0.034095712142470355</v>
      </c>
      <c r="T14" s="233">
        <v>55024</v>
      </c>
      <c r="U14" s="230">
        <v>50299</v>
      </c>
      <c r="V14" s="229"/>
      <c r="W14" s="230"/>
      <c r="X14" s="229">
        <f t="shared" si="6"/>
        <v>105323</v>
      </c>
      <c r="Y14" s="228">
        <f t="shared" si="7"/>
        <v>-0.04108314423250381</v>
      </c>
    </row>
    <row r="15" spans="1:25" ht="19.5" customHeight="1">
      <c r="A15" s="235" t="s">
        <v>182</v>
      </c>
      <c r="B15" s="233">
        <v>7071</v>
      </c>
      <c r="C15" s="230">
        <v>7020</v>
      </c>
      <c r="D15" s="229">
        <v>0</v>
      </c>
      <c r="E15" s="230">
        <v>0</v>
      </c>
      <c r="F15" s="229">
        <f>SUM(B15:E15)</f>
        <v>14091</v>
      </c>
      <c r="G15" s="232">
        <f>F15/$F$9</f>
        <v>0.024317174230801753</v>
      </c>
      <c r="H15" s="233">
        <v>3214</v>
      </c>
      <c r="I15" s="230">
        <v>3141</v>
      </c>
      <c r="J15" s="229"/>
      <c r="K15" s="230"/>
      <c r="L15" s="229">
        <f>SUM(H15:K15)</f>
        <v>6355</v>
      </c>
      <c r="M15" s="234">
        <f>IF(ISERROR(F15/L15-1),"         /0",(F15/L15-1))</f>
        <v>1.217309205350118</v>
      </c>
      <c r="N15" s="233">
        <v>21852</v>
      </c>
      <c r="O15" s="230">
        <v>21680</v>
      </c>
      <c r="P15" s="229"/>
      <c r="Q15" s="230"/>
      <c r="R15" s="229">
        <f>SUM(N15:Q15)</f>
        <v>43532</v>
      </c>
      <c r="S15" s="232">
        <f>R15/$R$9</f>
        <v>0.014696171541308761</v>
      </c>
      <c r="T15" s="233">
        <v>16735</v>
      </c>
      <c r="U15" s="230">
        <v>16342</v>
      </c>
      <c r="V15" s="229"/>
      <c r="W15" s="230"/>
      <c r="X15" s="229">
        <f>SUM(T15:W15)</f>
        <v>33077</v>
      </c>
      <c r="Y15" s="228">
        <f>IF(ISERROR(R15/X15-1),"         /0",IF(R15/X15&gt;5,"  *  ",(R15/X15-1)))</f>
        <v>0.31608066027753434</v>
      </c>
    </row>
    <row r="16" spans="1:25" ht="19.5" customHeight="1">
      <c r="A16" s="235" t="s">
        <v>180</v>
      </c>
      <c r="B16" s="233">
        <v>5691</v>
      </c>
      <c r="C16" s="230">
        <v>6096</v>
      </c>
      <c r="D16" s="229">
        <v>0</v>
      </c>
      <c r="E16" s="230">
        <v>0</v>
      </c>
      <c r="F16" s="229">
        <f t="shared" si="0"/>
        <v>11787</v>
      </c>
      <c r="G16" s="232">
        <f t="shared" si="1"/>
        <v>0.020341106568622546</v>
      </c>
      <c r="H16" s="233">
        <v>5458</v>
      </c>
      <c r="I16" s="230">
        <v>5419</v>
      </c>
      <c r="J16" s="229"/>
      <c r="K16" s="230"/>
      <c r="L16" s="229">
        <f t="shared" si="2"/>
        <v>10877</v>
      </c>
      <c r="M16" s="234">
        <f t="shared" si="3"/>
        <v>0.08366277466213101</v>
      </c>
      <c r="N16" s="233">
        <v>26388</v>
      </c>
      <c r="O16" s="230">
        <v>26431</v>
      </c>
      <c r="P16" s="229"/>
      <c r="Q16" s="230"/>
      <c r="R16" s="229">
        <f t="shared" si="4"/>
        <v>52819</v>
      </c>
      <c r="S16" s="232">
        <f t="shared" si="5"/>
        <v>0.017831413319865555</v>
      </c>
      <c r="T16" s="233">
        <v>25725</v>
      </c>
      <c r="U16" s="230">
        <v>25625</v>
      </c>
      <c r="V16" s="229"/>
      <c r="W16" s="230"/>
      <c r="X16" s="229">
        <f t="shared" si="6"/>
        <v>51350</v>
      </c>
      <c r="Y16" s="228">
        <f t="shared" si="7"/>
        <v>0.028607594936708836</v>
      </c>
    </row>
    <row r="17" spans="1:25" ht="19.5" customHeight="1">
      <c r="A17" s="235" t="s">
        <v>176</v>
      </c>
      <c r="B17" s="233">
        <v>2307</v>
      </c>
      <c r="C17" s="230">
        <v>2464</v>
      </c>
      <c r="D17" s="229">
        <v>0</v>
      </c>
      <c r="E17" s="230">
        <v>0</v>
      </c>
      <c r="F17" s="229">
        <f>SUM(B17:E17)</f>
        <v>4771</v>
      </c>
      <c r="G17" s="232">
        <f>F17/$F$9</f>
        <v>0.008233428305667104</v>
      </c>
      <c r="H17" s="233">
        <v>1560</v>
      </c>
      <c r="I17" s="230">
        <v>1525</v>
      </c>
      <c r="J17" s="229"/>
      <c r="K17" s="230"/>
      <c r="L17" s="229">
        <f>SUM(H17:K17)</f>
        <v>3085</v>
      </c>
      <c r="M17" s="234">
        <f>IF(ISERROR(F17/L17-1),"         /0",(F17/L17-1))</f>
        <v>0.546515397082658</v>
      </c>
      <c r="N17" s="233">
        <v>10197</v>
      </c>
      <c r="O17" s="230">
        <v>9358</v>
      </c>
      <c r="P17" s="229"/>
      <c r="Q17" s="230"/>
      <c r="R17" s="229">
        <f>SUM(N17:Q17)</f>
        <v>19555</v>
      </c>
      <c r="S17" s="232">
        <f>R17/$R$9</f>
        <v>0.0066016639366510334</v>
      </c>
      <c r="T17" s="233">
        <v>8514</v>
      </c>
      <c r="U17" s="230">
        <v>9120</v>
      </c>
      <c r="V17" s="229"/>
      <c r="W17" s="230"/>
      <c r="X17" s="229">
        <f>SUM(T17:W17)</f>
        <v>17634</v>
      </c>
      <c r="Y17" s="228">
        <f>IF(ISERROR(R17/X17-1),"         /0",IF(R17/X17&gt;5,"  *  ",(R17/X17-1)))</f>
        <v>0.10893728025405469</v>
      </c>
    </row>
    <row r="18" spans="1:25" ht="19.5" customHeight="1">
      <c r="A18" s="235" t="s">
        <v>184</v>
      </c>
      <c r="B18" s="233">
        <v>2284</v>
      </c>
      <c r="C18" s="230">
        <v>1884</v>
      </c>
      <c r="D18" s="229">
        <v>0</v>
      </c>
      <c r="E18" s="230">
        <v>0</v>
      </c>
      <c r="F18" s="229">
        <f t="shared" si="0"/>
        <v>4168</v>
      </c>
      <c r="G18" s="232">
        <f t="shared" si="1"/>
        <v>0.00719281684720614</v>
      </c>
      <c r="H18" s="233">
        <v>2736</v>
      </c>
      <c r="I18" s="230">
        <v>2030</v>
      </c>
      <c r="J18" s="229"/>
      <c r="K18" s="230"/>
      <c r="L18" s="229">
        <f t="shared" si="2"/>
        <v>4766</v>
      </c>
      <c r="M18" s="234">
        <f t="shared" si="3"/>
        <v>-0.1254720939991607</v>
      </c>
      <c r="N18" s="233">
        <v>15192</v>
      </c>
      <c r="O18" s="230">
        <v>11265</v>
      </c>
      <c r="P18" s="229"/>
      <c r="Q18" s="230"/>
      <c r="R18" s="229">
        <f t="shared" si="4"/>
        <v>26457</v>
      </c>
      <c r="S18" s="232">
        <f t="shared" si="5"/>
        <v>0.008931742407158088</v>
      </c>
      <c r="T18" s="233">
        <v>13653</v>
      </c>
      <c r="U18" s="230">
        <v>10795</v>
      </c>
      <c r="V18" s="229"/>
      <c r="W18" s="230"/>
      <c r="X18" s="229">
        <f t="shared" si="6"/>
        <v>24448</v>
      </c>
      <c r="Y18" s="228">
        <f t="shared" si="7"/>
        <v>0.08217441099476441</v>
      </c>
    </row>
    <row r="19" spans="1:25" ht="19.5" customHeight="1">
      <c r="A19" s="235" t="s">
        <v>149</v>
      </c>
      <c r="B19" s="233">
        <v>1495</v>
      </c>
      <c r="C19" s="230">
        <v>1706</v>
      </c>
      <c r="D19" s="229">
        <v>0</v>
      </c>
      <c r="E19" s="230">
        <v>0</v>
      </c>
      <c r="F19" s="229">
        <f t="shared" si="0"/>
        <v>3201</v>
      </c>
      <c r="G19" s="232">
        <f t="shared" si="1"/>
        <v>0.005524041921282834</v>
      </c>
      <c r="H19" s="233">
        <v>3224</v>
      </c>
      <c r="I19" s="230">
        <v>3341</v>
      </c>
      <c r="J19" s="229"/>
      <c r="K19" s="230"/>
      <c r="L19" s="229">
        <f t="shared" si="2"/>
        <v>6565</v>
      </c>
      <c r="M19" s="234">
        <f t="shared" si="3"/>
        <v>-0.5124143183549124</v>
      </c>
      <c r="N19" s="233">
        <v>10387</v>
      </c>
      <c r="O19" s="230">
        <v>11455</v>
      </c>
      <c r="P19" s="229"/>
      <c r="Q19" s="230"/>
      <c r="R19" s="229">
        <f t="shared" si="4"/>
        <v>21842</v>
      </c>
      <c r="S19" s="232">
        <f t="shared" si="5"/>
        <v>0.007373742966214875</v>
      </c>
      <c r="T19" s="233">
        <v>23910</v>
      </c>
      <c r="U19" s="230">
        <v>21375</v>
      </c>
      <c r="V19" s="229"/>
      <c r="W19" s="230"/>
      <c r="X19" s="229">
        <f t="shared" si="6"/>
        <v>45285</v>
      </c>
      <c r="Y19" s="228">
        <f t="shared" si="7"/>
        <v>-0.5176769349674285</v>
      </c>
    </row>
    <row r="20" spans="1:25" ht="19.5" customHeight="1">
      <c r="A20" s="235" t="s">
        <v>178</v>
      </c>
      <c r="B20" s="233">
        <v>674</v>
      </c>
      <c r="C20" s="230">
        <v>639</v>
      </c>
      <c r="D20" s="229">
        <v>0</v>
      </c>
      <c r="E20" s="230">
        <v>0</v>
      </c>
      <c r="F20" s="229">
        <f t="shared" si="0"/>
        <v>1313</v>
      </c>
      <c r="G20" s="232">
        <f t="shared" si="1"/>
        <v>0.0022658753647748706</v>
      </c>
      <c r="H20" s="233">
        <v>1336</v>
      </c>
      <c r="I20" s="230">
        <v>1103</v>
      </c>
      <c r="J20" s="229"/>
      <c r="K20" s="230"/>
      <c r="L20" s="229">
        <f t="shared" si="2"/>
        <v>2439</v>
      </c>
      <c r="M20" s="234">
        <f t="shared" si="3"/>
        <v>-0.4616646166461664</v>
      </c>
      <c r="N20" s="233">
        <v>3271</v>
      </c>
      <c r="O20" s="230">
        <v>3541</v>
      </c>
      <c r="P20" s="229"/>
      <c r="Q20" s="230"/>
      <c r="R20" s="229">
        <f t="shared" si="4"/>
        <v>6812</v>
      </c>
      <c r="S20" s="232">
        <f t="shared" si="5"/>
        <v>0.002299694949448573</v>
      </c>
      <c r="T20" s="233">
        <v>6790</v>
      </c>
      <c r="U20" s="230">
        <v>5582</v>
      </c>
      <c r="V20" s="229"/>
      <c r="W20" s="230"/>
      <c r="X20" s="229">
        <f t="shared" si="6"/>
        <v>12372</v>
      </c>
      <c r="Y20" s="228">
        <f t="shared" si="7"/>
        <v>-0.4494018752020692</v>
      </c>
    </row>
    <row r="21" spans="1:25" ht="19.5" customHeight="1">
      <c r="A21" s="235" t="s">
        <v>177</v>
      </c>
      <c r="B21" s="233">
        <v>124</v>
      </c>
      <c r="C21" s="230">
        <v>192</v>
      </c>
      <c r="D21" s="229">
        <v>0</v>
      </c>
      <c r="E21" s="230">
        <v>0</v>
      </c>
      <c r="F21" s="229">
        <f t="shared" si="0"/>
        <v>316</v>
      </c>
      <c r="G21" s="232">
        <f t="shared" si="1"/>
        <v>0.0005453287245002736</v>
      </c>
      <c r="H21" s="233">
        <v>505</v>
      </c>
      <c r="I21" s="230">
        <v>342</v>
      </c>
      <c r="J21" s="229"/>
      <c r="K21" s="230"/>
      <c r="L21" s="229">
        <f t="shared" si="2"/>
        <v>847</v>
      </c>
      <c r="M21" s="234">
        <f t="shared" si="3"/>
        <v>-0.6269185360094451</v>
      </c>
      <c r="N21" s="233">
        <v>641</v>
      </c>
      <c r="O21" s="230">
        <v>769</v>
      </c>
      <c r="P21" s="229"/>
      <c r="Q21" s="230"/>
      <c r="R21" s="229">
        <f t="shared" si="4"/>
        <v>1410</v>
      </c>
      <c r="S21" s="232">
        <f t="shared" si="5"/>
        <v>0.00047600849658286666</v>
      </c>
      <c r="T21" s="233">
        <v>2165</v>
      </c>
      <c r="U21" s="230">
        <v>1565</v>
      </c>
      <c r="V21" s="229"/>
      <c r="W21" s="230"/>
      <c r="X21" s="229">
        <f t="shared" si="6"/>
        <v>3730</v>
      </c>
      <c r="Y21" s="228">
        <f t="shared" si="7"/>
        <v>-0.6219839142091153</v>
      </c>
    </row>
    <row r="22" spans="1:25" ht="19.5" customHeight="1" thickBot="1">
      <c r="A22" s="235" t="s">
        <v>160</v>
      </c>
      <c r="B22" s="233">
        <v>126</v>
      </c>
      <c r="C22" s="230">
        <v>0</v>
      </c>
      <c r="D22" s="229">
        <v>17</v>
      </c>
      <c r="E22" s="230">
        <v>19</v>
      </c>
      <c r="F22" s="229">
        <f t="shared" si="0"/>
        <v>162</v>
      </c>
      <c r="G22" s="232">
        <f t="shared" si="1"/>
        <v>0.00027956725749697566</v>
      </c>
      <c r="H22" s="233">
        <v>8386</v>
      </c>
      <c r="I22" s="230">
        <v>9260</v>
      </c>
      <c r="J22" s="229">
        <v>36</v>
      </c>
      <c r="K22" s="230">
        <v>26</v>
      </c>
      <c r="L22" s="229">
        <f t="shared" si="2"/>
        <v>17708</v>
      </c>
      <c r="M22" s="234">
        <f t="shared" si="3"/>
        <v>-0.9908515925005648</v>
      </c>
      <c r="N22" s="233">
        <v>18210</v>
      </c>
      <c r="O22" s="230">
        <v>18699</v>
      </c>
      <c r="P22" s="229">
        <v>32</v>
      </c>
      <c r="Q22" s="230">
        <v>29</v>
      </c>
      <c r="R22" s="229">
        <f t="shared" si="4"/>
        <v>36970</v>
      </c>
      <c r="S22" s="232">
        <f t="shared" si="5"/>
        <v>0.012480875261467078</v>
      </c>
      <c r="T22" s="233">
        <v>42632</v>
      </c>
      <c r="U22" s="230">
        <v>43516</v>
      </c>
      <c r="V22" s="229">
        <v>41</v>
      </c>
      <c r="W22" s="230">
        <v>44</v>
      </c>
      <c r="X22" s="229">
        <f t="shared" si="6"/>
        <v>86233</v>
      </c>
      <c r="Y22" s="228">
        <f t="shared" si="7"/>
        <v>-0.5712778170769891</v>
      </c>
    </row>
    <row r="23" spans="1:25" s="284" customFormat="1" ht="19.5" customHeight="1">
      <c r="A23" s="293" t="s">
        <v>60</v>
      </c>
      <c r="B23" s="290">
        <f>SUM(B24:B35)</f>
        <v>82947</v>
      </c>
      <c r="C23" s="289">
        <f>SUM(C24:C35)</f>
        <v>81844</v>
      </c>
      <c r="D23" s="288">
        <f>SUM(D24:D35)</f>
        <v>163</v>
      </c>
      <c r="E23" s="289">
        <f>SUM(E24:E35)</f>
        <v>147</v>
      </c>
      <c r="F23" s="288">
        <f t="shared" si="0"/>
        <v>165101</v>
      </c>
      <c r="G23" s="291">
        <f t="shared" si="1"/>
        <v>0.28491872703708754</v>
      </c>
      <c r="H23" s="290">
        <f>SUM(H24:H35)</f>
        <v>72453</v>
      </c>
      <c r="I23" s="289">
        <f>SUM(I24:I35)</f>
        <v>73361</v>
      </c>
      <c r="J23" s="288">
        <f>SUM(J24:J35)</f>
        <v>86</v>
      </c>
      <c r="K23" s="289">
        <f>SUM(K24:K35)</f>
        <v>3</v>
      </c>
      <c r="L23" s="288">
        <f t="shared" si="2"/>
        <v>145903</v>
      </c>
      <c r="M23" s="292">
        <f t="shared" si="3"/>
        <v>0.13158057065310524</v>
      </c>
      <c r="N23" s="290">
        <f>SUM(N24:N35)</f>
        <v>431016</v>
      </c>
      <c r="O23" s="289">
        <f>SUM(O24:O35)</f>
        <v>413838</v>
      </c>
      <c r="P23" s="288">
        <f>SUM(P24:P35)</f>
        <v>674</v>
      </c>
      <c r="Q23" s="289">
        <f>SUM(Q24:Q35)</f>
        <v>422</v>
      </c>
      <c r="R23" s="288">
        <f t="shared" si="4"/>
        <v>845950</v>
      </c>
      <c r="S23" s="291">
        <f t="shared" si="5"/>
        <v>0.2855882182157986</v>
      </c>
      <c r="T23" s="290">
        <f>SUM(T24:T35)</f>
        <v>387012</v>
      </c>
      <c r="U23" s="289">
        <f>SUM(U24:U35)</f>
        <v>377202</v>
      </c>
      <c r="V23" s="288">
        <f>SUM(V24:V35)</f>
        <v>2898</v>
      </c>
      <c r="W23" s="289">
        <f>SUM(W24:W35)</f>
        <v>2565</v>
      </c>
      <c r="X23" s="288">
        <f t="shared" si="6"/>
        <v>769677</v>
      </c>
      <c r="Y23" s="285">
        <f t="shared" si="7"/>
        <v>0.09909741359037616</v>
      </c>
    </row>
    <row r="24" spans="1:25" ht="19.5" customHeight="1">
      <c r="A24" s="250" t="s">
        <v>148</v>
      </c>
      <c r="B24" s="247">
        <v>32166</v>
      </c>
      <c r="C24" s="245">
        <v>30509</v>
      </c>
      <c r="D24" s="246">
        <v>12</v>
      </c>
      <c r="E24" s="245">
        <v>0</v>
      </c>
      <c r="F24" s="246">
        <f t="shared" si="0"/>
        <v>62687</v>
      </c>
      <c r="G24" s="248">
        <f t="shared" si="1"/>
        <v>0.10818044858464762</v>
      </c>
      <c r="H24" s="247">
        <v>29332</v>
      </c>
      <c r="I24" s="245">
        <v>29521</v>
      </c>
      <c r="J24" s="246">
        <v>77</v>
      </c>
      <c r="K24" s="245"/>
      <c r="L24" s="246">
        <f t="shared" si="2"/>
        <v>58930</v>
      </c>
      <c r="M24" s="249">
        <f t="shared" si="3"/>
        <v>0.06375360597318847</v>
      </c>
      <c r="N24" s="247">
        <v>180480</v>
      </c>
      <c r="O24" s="245">
        <v>171257</v>
      </c>
      <c r="P24" s="246">
        <v>235</v>
      </c>
      <c r="Q24" s="245"/>
      <c r="R24" s="246">
        <f t="shared" si="4"/>
        <v>351972</v>
      </c>
      <c r="S24" s="248">
        <f t="shared" si="5"/>
        <v>0.11882387415550691</v>
      </c>
      <c r="T24" s="247">
        <v>145125</v>
      </c>
      <c r="U24" s="245">
        <v>139834</v>
      </c>
      <c r="V24" s="246">
        <v>429</v>
      </c>
      <c r="W24" s="245">
        <v>191</v>
      </c>
      <c r="X24" s="246">
        <f t="shared" si="6"/>
        <v>285579</v>
      </c>
      <c r="Y24" s="244">
        <f t="shared" si="7"/>
        <v>0.23248558192304047</v>
      </c>
    </row>
    <row r="25" spans="1:25" ht="19.5" customHeight="1">
      <c r="A25" s="250" t="s">
        <v>170</v>
      </c>
      <c r="B25" s="247">
        <v>19980</v>
      </c>
      <c r="C25" s="245">
        <v>20523</v>
      </c>
      <c r="D25" s="246">
        <v>0</v>
      </c>
      <c r="E25" s="245">
        <v>0</v>
      </c>
      <c r="F25" s="246">
        <f t="shared" si="0"/>
        <v>40503</v>
      </c>
      <c r="G25" s="248">
        <f t="shared" si="1"/>
        <v>0.06989699154567905</v>
      </c>
      <c r="H25" s="247">
        <v>11342</v>
      </c>
      <c r="I25" s="245">
        <v>11151</v>
      </c>
      <c r="J25" s="246"/>
      <c r="K25" s="245"/>
      <c r="L25" s="246">
        <f t="shared" si="2"/>
        <v>22493</v>
      </c>
      <c r="M25" s="249">
        <f t="shared" si="3"/>
        <v>0.8006935491041658</v>
      </c>
      <c r="N25" s="247">
        <v>73965</v>
      </c>
      <c r="O25" s="245">
        <v>73392</v>
      </c>
      <c r="P25" s="246"/>
      <c r="Q25" s="245"/>
      <c r="R25" s="246">
        <f t="shared" si="4"/>
        <v>147357</v>
      </c>
      <c r="S25" s="248">
        <f t="shared" si="5"/>
        <v>0.049746939029050696</v>
      </c>
      <c r="T25" s="247">
        <v>57241</v>
      </c>
      <c r="U25" s="245">
        <v>57678</v>
      </c>
      <c r="V25" s="246">
        <v>687</v>
      </c>
      <c r="W25" s="245">
        <v>596</v>
      </c>
      <c r="X25" s="246">
        <f t="shared" si="6"/>
        <v>116202</v>
      </c>
      <c r="Y25" s="244">
        <f t="shared" si="7"/>
        <v>0.26811070377446167</v>
      </c>
    </row>
    <row r="26" spans="1:25" ht="19.5" customHeight="1">
      <c r="A26" s="250" t="s">
        <v>174</v>
      </c>
      <c r="B26" s="247">
        <v>8922</v>
      </c>
      <c r="C26" s="245">
        <v>7819</v>
      </c>
      <c r="D26" s="246">
        <v>0</v>
      </c>
      <c r="E26" s="245">
        <v>0</v>
      </c>
      <c r="F26" s="246">
        <f t="shared" si="0"/>
        <v>16741</v>
      </c>
      <c r="G26" s="248">
        <f t="shared" si="1"/>
        <v>0.02889034233183253</v>
      </c>
      <c r="H26" s="247">
        <v>6890</v>
      </c>
      <c r="I26" s="245">
        <v>6796</v>
      </c>
      <c r="J26" s="246"/>
      <c r="K26" s="245"/>
      <c r="L26" s="246">
        <f t="shared" si="2"/>
        <v>13686</v>
      </c>
      <c r="M26" s="249">
        <f t="shared" si="3"/>
        <v>0.22322080958643875</v>
      </c>
      <c r="N26" s="247">
        <v>45315</v>
      </c>
      <c r="O26" s="245">
        <v>39812</v>
      </c>
      <c r="P26" s="246"/>
      <c r="Q26" s="245"/>
      <c r="R26" s="246">
        <f t="shared" si="4"/>
        <v>85127</v>
      </c>
      <c r="S26" s="248">
        <f t="shared" si="5"/>
        <v>0.028738422190503328</v>
      </c>
      <c r="T26" s="247">
        <v>43215</v>
      </c>
      <c r="U26" s="245">
        <v>42062</v>
      </c>
      <c r="V26" s="246"/>
      <c r="W26" s="245"/>
      <c r="X26" s="246">
        <f t="shared" si="6"/>
        <v>85277</v>
      </c>
      <c r="Y26" s="244">
        <f t="shared" si="7"/>
        <v>-0.0017589736974800152</v>
      </c>
    </row>
    <row r="27" spans="1:25" ht="19.5" customHeight="1">
      <c r="A27" s="250" t="s">
        <v>173</v>
      </c>
      <c r="B27" s="247">
        <v>6143</v>
      </c>
      <c r="C27" s="245">
        <v>6353</v>
      </c>
      <c r="D27" s="246">
        <v>149</v>
      </c>
      <c r="E27" s="245">
        <v>145</v>
      </c>
      <c r="F27" s="246">
        <f>SUM(B27:E27)</f>
        <v>12790</v>
      </c>
      <c r="G27" s="248">
        <f>F27/$F$9</f>
        <v>0.0220720075517674</v>
      </c>
      <c r="H27" s="247">
        <v>8927</v>
      </c>
      <c r="I27" s="245">
        <v>8913</v>
      </c>
      <c r="J27" s="246"/>
      <c r="K27" s="245"/>
      <c r="L27" s="246">
        <f>SUM(H27:K27)</f>
        <v>17840</v>
      </c>
      <c r="M27" s="249">
        <f>IF(ISERROR(F27/L27-1),"         /0",(F27/L27-1))</f>
        <v>-0.2830717488789237</v>
      </c>
      <c r="N27" s="247">
        <v>36073</v>
      </c>
      <c r="O27" s="245">
        <v>36927</v>
      </c>
      <c r="P27" s="246">
        <v>296</v>
      </c>
      <c r="Q27" s="245">
        <v>291</v>
      </c>
      <c r="R27" s="246">
        <f>SUM(N27:Q27)</f>
        <v>73587</v>
      </c>
      <c r="S27" s="248">
        <f>R27/$R$9</f>
        <v>0.024842579601449227</v>
      </c>
      <c r="T27" s="247">
        <v>48507</v>
      </c>
      <c r="U27" s="245">
        <v>47895</v>
      </c>
      <c r="V27" s="246"/>
      <c r="W27" s="245"/>
      <c r="X27" s="246">
        <f>SUM(T27:W27)</f>
        <v>96402</v>
      </c>
      <c r="Y27" s="244">
        <f>IF(ISERROR(R27/X27-1),"         /0",IF(R27/X27&gt;5,"  *  ",(R27/X27-1)))</f>
        <v>-0.23666521441463872</v>
      </c>
    </row>
    <row r="28" spans="1:25" ht="19.5" customHeight="1">
      <c r="A28" s="250" t="s">
        <v>176</v>
      </c>
      <c r="B28" s="247">
        <v>4218</v>
      </c>
      <c r="C28" s="245">
        <v>4657</v>
      </c>
      <c r="D28" s="246">
        <v>0</v>
      </c>
      <c r="E28" s="245">
        <v>0</v>
      </c>
      <c r="F28" s="246">
        <f t="shared" si="0"/>
        <v>8875</v>
      </c>
      <c r="G28" s="248">
        <f t="shared" si="1"/>
        <v>0.015315798828923822</v>
      </c>
      <c r="H28" s="247">
        <v>2727</v>
      </c>
      <c r="I28" s="245">
        <v>3076</v>
      </c>
      <c r="J28" s="246"/>
      <c r="K28" s="245"/>
      <c r="L28" s="246">
        <f t="shared" si="2"/>
        <v>5803</v>
      </c>
      <c r="M28" s="249">
        <f t="shared" si="3"/>
        <v>0.5293813544718249</v>
      </c>
      <c r="N28" s="247">
        <v>22131</v>
      </c>
      <c r="O28" s="245">
        <v>20450</v>
      </c>
      <c r="P28" s="246"/>
      <c r="Q28" s="245"/>
      <c r="R28" s="246">
        <f t="shared" si="4"/>
        <v>42581</v>
      </c>
      <c r="S28" s="248">
        <f t="shared" si="5"/>
        <v>0.014375119002124145</v>
      </c>
      <c r="T28" s="247">
        <v>17655</v>
      </c>
      <c r="U28" s="245">
        <v>16775</v>
      </c>
      <c r="V28" s="246"/>
      <c r="W28" s="245"/>
      <c r="X28" s="246">
        <f t="shared" si="6"/>
        <v>34430</v>
      </c>
      <c r="Y28" s="244">
        <f t="shared" si="7"/>
        <v>0.23674121405750803</v>
      </c>
    </row>
    <row r="29" spans="1:25" ht="19.5" customHeight="1">
      <c r="A29" s="250" t="s">
        <v>181</v>
      </c>
      <c r="B29" s="247">
        <v>3400</v>
      </c>
      <c r="C29" s="245">
        <v>3760</v>
      </c>
      <c r="D29" s="246">
        <v>0</v>
      </c>
      <c r="E29" s="245">
        <v>0</v>
      </c>
      <c r="F29" s="246">
        <f>SUM(B29:E29)</f>
        <v>7160</v>
      </c>
      <c r="G29" s="248">
        <f>F29/$F$9</f>
        <v>0.01235618249184164</v>
      </c>
      <c r="H29" s="247">
        <v>2646</v>
      </c>
      <c r="I29" s="245">
        <v>2712</v>
      </c>
      <c r="J29" s="246"/>
      <c r="K29" s="245"/>
      <c r="L29" s="246">
        <f>SUM(H29:K29)</f>
        <v>5358</v>
      </c>
      <c r="M29" s="249">
        <f>IF(ISERROR(F29/L29-1),"         /0",(F29/L29-1))</f>
        <v>0.3363195222097797</v>
      </c>
      <c r="N29" s="247">
        <v>16568</v>
      </c>
      <c r="O29" s="245">
        <v>18477</v>
      </c>
      <c r="P29" s="246"/>
      <c r="Q29" s="245"/>
      <c r="R29" s="246">
        <f>SUM(N29:Q29)</f>
        <v>35045</v>
      </c>
      <c r="S29" s="248">
        <f>R29/$R$9</f>
        <v>0.011831005505494015</v>
      </c>
      <c r="T29" s="247">
        <v>15899</v>
      </c>
      <c r="U29" s="245">
        <v>15429</v>
      </c>
      <c r="V29" s="246"/>
      <c r="W29" s="245"/>
      <c r="X29" s="246">
        <f>SUM(T29:W29)</f>
        <v>31328</v>
      </c>
      <c r="Y29" s="244">
        <f>IF(ISERROR(R29/X29-1),"         /0",IF(R29/X29&gt;5,"  *  ",(R29/X29-1)))</f>
        <v>0.11864785495403463</v>
      </c>
    </row>
    <row r="30" spans="1:25" ht="19.5" customHeight="1">
      <c r="A30" s="250" t="s">
        <v>150</v>
      </c>
      <c r="B30" s="247">
        <v>3513</v>
      </c>
      <c r="C30" s="245">
        <v>3256</v>
      </c>
      <c r="D30" s="246">
        <v>0</v>
      </c>
      <c r="E30" s="245">
        <v>0</v>
      </c>
      <c r="F30" s="246">
        <f t="shared" si="0"/>
        <v>6769</v>
      </c>
      <c r="G30" s="248">
        <f t="shared" si="1"/>
        <v>0.011681424481463138</v>
      </c>
      <c r="H30" s="247">
        <v>1233</v>
      </c>
      <c r="I30" s="245">
        <v>1290</v>
      </c>
      <c r="J30" s="246"/>
      <c r="K30" s="245"/>
      <c r="L30" s="246">
        <f t="shared" si="2"/>
        <v>2523</v>
      </c>
      <c r="M30" s="249">
        <f t="shared" si="3"/>
        <v>1.682917162108601</v>
      </c>
      <c r="N30" s="247">
        <v>22704</v>
      </c>
      <c r="O30" s="245">
        <v>19611</v>
      </c>
      <c r="P30" s="246"/>
      <c r="Q30" s="245"/>
      <c r="R30" s="246">
        <f t="shared" si="4"/>
        <v>42315</v>
      </c>
      <c r="S30" s="248">
        <f t="shared" si="5"/>
        <v>0.014285318817662413</v>
      </c>
      <c r="T30" s="247">
        <v>8561</v>
      </c>
      <c r="U30" s="245">
        <v>8935</v>
      </c>
      <c r="V30" s="246"/>
      <c r="W30" s="245"/>
      <c r="X30" s="246">
        <f t="shared" si="6"/>
        <v>17496</v>
      </c>
      <c r="Y30" s="244">
        <f t="shared" si="7"/>
        <v>1.4185528120713307</v>
      </c>
    </row>
    <row r="31" spans="1:25" ht="19.5" customHeight="1">
      <c r="A31" s="250" t="s">
        <v>183</v>
      </c>
      <c r="B31" s="247">
        <v>2328</v>
      </c>
      <c r="C31" s="245">
        <v>2184</v>
      </c>
      <c r="D31" s="246">
        <v>0</v>
      </c>
      <c r="E31" s="245">
        <v>0</v>
      </c>
      <c r="F31" s="246">
        <f t="shared" si="0"/>
        <v>4512</v>
      </c>
      <c r="G31" s="248">
        <f t="shared" si="1"/>
        <v>0.007786465838434285</v>
      </c>
      <c r="H31" s="247">
        <v>1526</v>
      </c>
      <c r="I31" s="245">
        <v>1771</v>
      </c>
      <c r="J31" s="246"/>
      <c r="K31" s="245"/>
      <c r="L31" s="246">
        <f t="shared" si="2"/>
        <v>3297</v>
      </c>
      <c r="M31" s="249">
        <f t="shared" si="3"/>
        <v>0.36851683348498643</v>
      </c>
      <c r="N31" s="247">
        <v>13123</v>
      </c>
      <c r="O31" s="245">
        <v>12859</v>
      </c>
      <c r="P31" s="246"/>
      <c r="Q31" s="245"/>
      <c r="R31" s="246">
        <f t="shared" si="4"/>
        <v>25982</v>
      </c>
      <c r="S31" s="248">
        <f t="shared" si="5"/>
        <v>0.008771384934904994</v>
      </c>
      <c r="T31" s="247">
        <v>11961</v>
      </c>
      <c r="U31" s="245">
        <v>11507</v>
      </c>
      <c r="V31" s="246"/>
      <c r="W31" s="245"/>
      <c r="X31" s="246">
        <f t="shared" si="6"/>
        <v>23468</v>
      </c>
      <c r="Y31" s="244">
        <f t="shared" si="7"/>
        <v>0.10712459519345496</v>
      </c>
    </row>
    <row r="32" spans="1:25" ht="19.5" customHeight="1">
      <c r="A32" s="250" t="s">
        <v>178</v>
      </c>
      <c r="B32" s="247">
        <v>906</v>
      </c>
      <c r="C32" s="245">
        <v>1340</v>
      </c>
      <c r="D32" s="246">
        <v>0</v>
      </c>
      <c r="E32" s="245">
        <v>0</v>
      </c>
      <c r="F32" s="246">
        <f t="shared" si="0"/>
        <v>2246</v>
      </c>
      <c r="G32" s="248">
        <f t="shared" si="1"/>
        <v>0.0038759756811000455</v>
      </c>
      <c r="H32" s="247">
        <v>1772</v>
      </c>
      <c r="I32" s="245">
        <v>1714</v>
      </c>
      <c r="J32" s="246"/>
      <c r="K32" s="245"/>
      <c r="L32" s="246">
        <f t="shared" si="2"/>
        <v>3486</v>
      </c>
      <c r="M32" s="249">
        <f t="shared" si="3"/>
        <v>-0.35570854847963285</v>
      </c>
      <c r="N32" s="247">
        <v>4065</v>
      </c>
      <c r="O32" s="245">
        <v>6487</v>
      </c>
      <c r="P32" s="246"/>
      <c r="Q32" s="245"/>
      <c r="R32" s="246">
        <f t="shared" si="4"/>
        <v>10552</v>
      </c>
      <c r="S32" s="248">
        <f t="shared" si="5"/>
        <v>0.003562299046767666</v>
      </c>
      <c r="T32" s="247">
        <v>11054</v>
      </c>
      <c r="U32" s="245">
        <v>10424</v>
      </c>
      <c r="V32" s="246"/>
      <c r="W32" s="245"/>
      <c r="X32" s="246">
        <f t="shared" si="6"/>
        <v>21478</v>
      </c>
      <c r="Y32" s="244">
        <f t="shared" si="7"/>
        <v>-0.508706583480771</v>
      </c>
    </row>
    <row r="33" spans="1:25" ht="19.5" customHeight="1">
      <c r="A33" s="250" t="s">
        <v>188</v>
      </c>
      <c r="B33" s="247">
        <v>716</v>
      </c>
      <c r="C33" s="245">
        <v>726</v>
      </c>
      <c r="D33" s="246">
        <v>0</v>
      </c>
      <c r="E33" s="245">
        <v>0</v>
      </c>
      <c r="F33" s="246">
        <f t="shared" si="0"/>
        <v>1442</v>
      </c>
      <c r="G33" s="248">
        <f t="shared" si="1"/>
        <v>0.002488493736485425</v>
      </c>
      <c r="H33" s="247">
        <v>1172</v>
      </c>
      <c r="I33" s="245">
        <v>1366</v>
      </c>
      <c r="J33" s="246"/>
      <c r="K33" s="245"/>
      <c r="L33" s="246">
        <f t="shared" si="2"/>
        <v>2538</v>
      </c>
      <c r="M33" s="249">
        <f t="shared" si="3"/>
        <v>-0.43183609141055945</v>
      </c>
      <c r="N33" s="247">
        <v>6028</v>
      </c>
      <c r="O33" s="245">
        <v>4674</v>
      </c>
      <c r="P33" s="246"/>
      <c r="Q33" s="245"/>
      <c r="R33" s="246">
        <f t="shared" si="4"/>
        <v>10702</v>
      </c>
      <c r="S33" s="248">
        <f t="shared" si="5"/>
        <v>0.0036129382485318006</v>
      </c>
      <c r="T33" s="247">
        <v>1207</v>
      </c>
      <c r="U33" s="245">
        <v>1399</v>
      </c>
      <c r="V33" s="246"/>
      <c r="W33" s="245"/>
      <c r="X33" s="246">
        <f t="shared" si="6"/>
        <v>2606</v>
      </c>
      <c r="Y33" s="244">
        <f t="shared" si="7"/>
        <v>3.1066768994627783</v>
      </c>
    </row>
    <row r="34" spans="1:25" ht="19.5" customHeight="1">
      <c r="A34" s="250" t="s">
        <v>187</v>
      </c>
      <c r="B34" s="247">
        <v>644</v>
      </c>
      <c r="C34" s="245">
        <v>717</v>
      </c>
      <c r="D34" s="246">
        <v>0</v>
      </c>
      <c r="E34" s="245">
        <v>0</v>
      </c>
      <c r="F34" s="246">
        <f t="shared" si="0"/>
        <v>1361</v>
      </c>
      <c r="G34" s="248">
        <f t="shared" si="1"/>
        <v>0.0023487101077369374</v>
      </c>
      <c r="H34" s="247">
        <v>732</v>
      </c>
      <c r="I34" s="245">
        <v>662</v>
      </c>
      <c r="J34" s="246"/>
      <c r="K34" s="245"/>
      <c r="L34" s="246">
        <f t="shared" si="2"/>
        <v>1394</v>
      </c>
      <c r="M34" s="249">
        <f t="shared" si="3"/>
        <v>-0.023672883787661414</v>
      </c>
      <c r="N34" s="247">
        <v>4226</v>
      </c>
      <c r="O34" s="245">
        <v>4343</v>
      </c>
      <c r="P34" s="246">
        <v>98</v>
      </c>
      <c r="Q34" s="245">
        <v>97</v>
      </c>
      <c r="R34" s="246">
        <f t="shared" si="4"/>
        <v>8764</v>
      </c>
      <c r="S34" s="248">
        <f t="shared" si="5"/>
        <v>0.0029586797617391796</v>
      </c>
      <c r="T34" s="247">
        <v>3708</v>
      </c>
      <c r="U34" s="245">
        <v>3703</v>
      </c>
      <c r="V34" s="246">
        <v>1737</v>
      </c>
      <c r="W34" s="245">
        <v>1746</v>
      </c>
      <c r="X34" s="246">
        <f t="shared" si="6"/>
        <v>10894</v>
      </c>
      <c r="Y34" s="244">
        <f t="shared" si="7"/>
        <v>-0.19552046998347716</v>
      </c>
    </row>
    <row r="35" spans="1:25" ht="19.5" customHeight="1" thickBot="1">
      <c r="A35" s="250" t="s">
        <v>160</v>
      </c>
      <c r="B35" s="247">
        <v>11</v>
      </c>
      <c r="C35" s="245">
        <v>0</v>
      </c>
      <c r="D35" s="246">
        <v>2</v>
      </c>
      <c r="E35" s="245">
        <v>2</v>
      </c>
      <c r="F35" s="246">
        <f t="shared" si="0"/>
        <v>15</v>
      </c>
      <c r="G35" s="248">
        <f t="shared" si="1"/>
        <v>2.5885857175645896E-05</v>
      </c>
      <c r="H35" s="247">
        <v>4154</v>
      </c>
      <c r="I35" s="245">
        <v>4389</v>
      </c>
      <c r="J35" s="246">
        <v>9</v>
      </c>
      <c r="K35" s="245">
        <v>3</v>
      </c>
      <c r="L35" s="246">
        <f t="shared" si="2"/>
        <v>8555</v>
      </c>
      <c r="M35" s="249">
        <f t="shared" si="3"/>
        <v>-0.9982466393921683</v>
      </c>
      <c r="N35" s="247">
        <v>6338</v>
      </c>
      <c r="O35" s="245">
        <v>5549</v>
      </c>
      <c r="P35" s="246">
        <v>45</v>
      </c>
      <c r="Q35" s="245">
        <v>34</v>
      </c>
      <c r="R35" s="246">
        <f t="shared" si="4"/>
        <v>11966</v>
      </c>
      <c r="S35" s="248">
        <f t="shared" si="5"/>
        <v>0.004039657922064243</v>
      </c>
      <c r="T35" s="247">
        <v>22879</v>
      </c>
      <c r="U35" s="245">
        <v>21561</v>
      </c>
      <c r="V35" s="246">
        <v>45</v>
      </c>
      <c r="W35" s="245">
        <v>32</v>
      </c>
      <c r="X35" s="246">
        <f t="shared" si="6"/>
        <v>44517</v>
      </c>
      <c r="Y35" s="244">
        <f t="shared" si="7"/>
        <v>-0.7312038097805333</v>
      </c>
    </row>
    <row r="36" spans="1:25" s="284" customFormat="1" ht="19.5" customHeight="1">
      <c r="A36" s="293" t="s">
        <v>59</v>
      </c>
      <c r="B36" s="290">
        <f>SUM(B37:B43)</f>
        <v>39656</v>
      </c>
      <c r="C36" s="289">
        <f>SUM(C37:C43)</f>
        <v>35405</v>
      </c>
      <c r="D36" s="288">
        <f>SUM(D37:D43)</f>
        <v>6</v>
      </c>
      <c r="E36" s="289">
        <f>SUM(E37:E43)</f>
        <v>0</v>
      </c>
      <c r="F36" s="288">
        <f t="shared" si="0"/>
        <v>75067</v>
      </c>
      <c r="G36" s="291">
        <f t="shared" si="1"/>
        <v>0.12954490937361401</v>
      </c>
      <c r="H36" s="290">
        <f>SUM(H37:H43)</f>
        <v>40490</v>
      </c>
      <c r="I36" s="289">
        <f>SUM(I37:I43)</f>
        <v>35152</v>
      </c>
      <c r="J36" s="288">
        <f>SUM(J37:J43)</f>
        <v>13</v>
      </c>
      <c r="K36" s="289">
        <f>SUM(K37:K43)</f>
        <v>0</v>
      </c>
      <c r="L36" s="288">
        <f t="shared" si="2"/>
        <v>75655</v>
      </c>
      <c r="M36" s="292">
        <f t="shared" si="3"/>
        <v>-0.00777212345515832</v>
      </c>
      <c r="N36" s="290">
        <f>SUM(N37:N43)</f>
        <v>216214</v>
      </c>
      <c r="O36" s="289">
        <f>SUM(O37:O43)</f>
        <v>183516</v>
      </c>
      <c r="P36" s="288">
        <f>SUM(P37:P43)</f>
        <v>70</v>
      </c>
      <c r="Q36" s="289">
        <f>SUM(Q37:Q43)</f>
        <v>231</v>
      </c>
      <c r="R36" s="288">
        <f t="shared" si="4"/>
        <v>400031</v>
      </c>
      <c r="S36" s="291">
        <f t="shared" si="5"/>
        <v>0.13504833680605727</v>
      </c>
      <c r="T36" s="290">
        <f>SUM(T37:T43)</f>
        <v>216116</v>
      </c>
      <c r="U36" s="289">
        <f>SUM(U37:U43)</f>
        <v>173802</v>
      </c>
      <c r="V36" s="288">
        <f>SUM(V37:V43)</f>
        <v>130</v>
      </c>
      <c r="W36" s="289">
        <f>SUM(W37:W43)</f>
        <v>23</v>
      </c>
      <c r="X36" s="288">
        <f t="shared" si="6"/>
        <v>390071</v>
      </c>
      <c r="Y36" s="285">
        <f t="shared" si="7"/>
        <v>0.025533813075055534</v>
      </c>
    </row>
    <row r="37" spans="1:25" ht="19.5" customHeight="1">
      <c r="A37" s="250" t="s">
        <v>148</v>
      </c>
      <c r="B37" s="247">
        <v>16707</v>
      </c>
      <c r="C37" s="245">
        <v>16103</v>
      </c>
      <c r="D37" s="246">
        <v>6</v>
      </c>
      <c r="E37" s="245">
        <v>0</v>
      </c>
      <c r="F37" s="246">
        <f t="shared" si="0"/>
        <v>32816</v>
      </c>
      <c r="G37" s="248">
        <f t="shared" si="1"/>
        <v>0.05663135260506638</v>
      </c>
      <c r="H37" s="247">
        <v>16919</v>
      </c>
      <c r="I37" s="245">
        <v>15186</v>
      </c>
      <c r="J37" s="246">
        <v>13</v>
      </c>
      <c r="K37" s="245"/>
      <c r="L37" s="246">
        <f t="shared" si="2"/>
        <v>32118</v>
      </c>
      <c r="M37" s="249">
        <f t="shared" si="3"/>
        <v>0.021732361915436815</v>
      </c>
      <c r="N37" s="247">
        <v>85571</v>
      </c>
      <c r="O37" s="245">
        <v>76347</v>
      </c>
      <c r="P37" s="246">
        <v>56</v>
      </c>
      <c r="Q37" s="245"/>
      <c r="R37" s="246">
        <f t="shared" si="4"/>
        <v>161974</v>
      </c>
      <c r="S37" s="248">
        <f t="shared" si="5"/>
        <v>0.05468156044362642</v>
      </c>
      <c r="T37" s="247">
        <v>78750</v>
      </c>
      <c r="U37" s="245">
        <v>65692</v>
      </c>
      <c r="V37" s="246">
        <v>124</v>
      </c>
      <c r="W37" s="245"/>
      <c r="X37" s="229">
        <f t="shared" si="6"/>
        <v>144566</v>
      </c>
      <c r="Y37" s="244">
        <f t="shared" si="7"/>
        <v>0.12041558872763991</v>
      </c>
    </row>
    <row r="38" spans="1:25" ht="19.5" customHeight="1">
      <c r="A38" s="250" t="s">
        <v>171</v>
      </c>
      <c r="B38" s="247">
        <v>10364</v>
      </c>
      <c r="C38" s="245">
        <v>9224</v>
      </c>
      <c r="D38" s="246">
        <v>0</v>
      </c>
      <c r="E38" s="245">
        <v>0</v>
      </c>
      <c r="F38" s="246">
        <f t="shared" si="0"/>
        <v>19588</v>
      </c>
      <c r="G38" s="248">
        <f t="shared" si="1"/>
        <v>0.03380347802377012</v>
      </c>
      <c r="H38" s="247">
        <v>11238</v>
      </c>
      <c r="I38" s="245">
        <v>9139</v>
      </c>
      <c r="J38" s="246"/>
      <c r="K38" s="245"/>
      <c r="L38" s="246">
        <f t="shared" si="2"/>
        <v>20377</v>
      </c>
      <c r="M38" s="249">
        <f t="shared" si="3"/>
        <v>-0.0387201256318398</v>
      </c>
      <c r="N38" s="247">
        <v>60904</v>
      </c>
      <c r="O38" s="245">
        <v>52539</v>
      </c>
      <c r="P38" s="246"/>
      <c r="Q38" s="245"/>
      <c r="R38" s="246">
        <f t="shared" si="4"/>
        <v>113443</v>
      </c>
      <c r="S38" s="248">
        <f t="shared" si="5"/>
        <v>0.03829775310485826</v>
      </c>
      <c r="T38" s="247">
        <v>68779</v>
      </c>
      <c r="U38" s="245">
        <v>55235</v>
      </c>
      <c r="V38" s="246"/>
      <c r="W38" s="245"/>
      <c r="X38" s="229">
        <f t="shared" si="6"/>
        <v>124014</v>
      </c>
      <c r="Y38" s="244">
        <f t="shared" si="7"/>
        <v>-0.08524037608657087</v>
      </c>
    </row>
    <row r="39" spans="1:25" ht="19.5" customHeight="1">
      <c r="A39" s="250" t="s">
        <v>175</v>
      </c>
      <c r="B39" s="247">
        <v>6011</v>
      </c>
      <c r="C39" s="245">
        <v>5284</v>
      </c>
      <c r="D39" s="246">
        <v>0</v>
      </c>
      <c r="E39" s="245">
        <v>0</v>
      </c>
      <c r="F39" s="246">
        <f>SUM(B39:E39)</f>
        <v>11295</v>
      </c>
      <c r="G39" s="248">
        <f>F39/$F$9</f>
        <v>0.01949205045326136</v>
      </c>
      <c r="H39" s="247">
        <v>6376</v>
      </c>
      <c r="I39" s="245">
        <v>5716</v>
      </c>
      <c r="J39" s="246"/>
      <c r="K39" s="245"/>
      <c r="L39" s="246">
        <f>SUM(H39:K39)</f>
        <v>12092</v>
      </c>
      <c r="M39" s="249">
        <f>IF(ISERROR(F39/L39-1),"         /0",(F39/L39-1))</f>
        <v>-0.06591134634469076</v>
      </c>
      <c r="N39" s="247">
        <v>34336</v>
      </c>
      <c r="O39" s="245">
        <v>30919</v>
      </c>
      <c r="P39" s="246"/>
      <c r="Q39" s="245"/>
      <c r="R39" s="246">
        <f>SUM(N39:Q39)</f>
        <v>65255</v>
      </c>
      <c r="S39" s="248">
        <f>R39/$R$9</f>
        <v>0.022029740740790754</v>
      </c>
      <c r="T39" s="247">
        <v>34100</v>
      </c>
      <c r="U39" s="245">
        <v>29200</v>
      </c>
      <c r="V39" s="246"/>
      <c r="W39" s="245"/>
      <c r="X39" s="229">
        <f>SUM(T39:W39)</f>
        <v>63300</v>
      </c>
      <c r="Y39" s="244">
        <f>IF(ISERROR(R39/X39-1),"         /0",IF(R39/X39&gt;5,"  *  ",(R39/X39-1)))</f>
        <v>0.03088467614533963</v>
      </c>
    </row>
    <row r="40" spans="1:25" ht="19.5" customHeight="1">
      <c r="A40" s="250" t="s">
        <v>179</v>
      </c>
      <c r="B40" s="247">
        <v>5866</v>
      </c>
      <c r="C40" s="245">
        <v>4794</v>
      </c>
      <c r="D40" s="246">
        <v>0</v>
      </c>
      <c r="E40" s="245">
        <v>0</v>
      </c>
      <c r="F40" s="246">
        <f>SUM(B40:E40)</f>
        <v>10660</v>
      </c>
      <c r="G40" s="248">
        <f>F40/$F$9</f>
        <v>0.018396215832825684</v>
      </c>
      <c r="H40" s="247">
        <v>5298</v>
      </c>
      <c r="I40" s="245">
        <v>5111</v>
      </c>
      <c r="J40" s="246"/>
      <c r="K40" s="245"/>
      <c r="L40" s="246">
        <f>SUM(H40:K40)</f>
        <v>10409</v>
      </c>
      <c r="M40" s="249">
        <f>IF(ISERROR(F40/L40-1),"         /0",(F40/L40-1))</f>
        <v>0.024113747718320644</v>
      </c>
      <c r="N40" s="247">
        <v>28485</v>
      </c>
      <c r="O40" s="245">
        <v>23711</v>
      </c>
      <c r="P40" s="246"/>
      <c r="Q40" s="245"/>
      <c r="R40" s="246">
        <f>SUM(N40:Q40)</f>
        <v>52196</v>
      </c>
      <c r="S40" s="248">
        <f>R40/$R$9</f>
        <v>0.017621091835205185</v>
      </c>
      <c r="T40" s="247">
        <v>28498</v>
      </c>
      <c r="U40" s="245">
        <v>23675</v>
      </c>
      <c r="V40" s="246"/>
      <c r="W40" s="245"/>
      <c r="X40" s="229">
        <f>SUM(T40:W40)</f>
        <v>52173</v>
      </c>
      <c r="Y40" s="244">
        <f>IF(ISERROR(R40/X40-1),"         /0",IF(R40/X40&gt;5,"  *  ",(R40/X40-1)))</f>
        <v>0.00044084104805164337</v>
      </c>
    </row>
    <row r="41" spans="1:25" ht="19.5" customHeight="1">
      <c r="A41" s="250" t="s">
        <v>169</v>
      </c>
      <c r="B41" s="247">
        <v>266</v>
      </c>
      <c r="C41" s="245">
        <v>0</v>
      </c>
      <c r="D41" s="246">
        <v>0</v>
      </c>
      <c r="E41" s="245">
        <v>0</v>
      </c>
      <c r="F41" s="246">
        <f>SUM(B41:E41)</f>
        <v>266</v>
      </c>
      <c r="G41" s="248">
        <f>F41/$F$9</f>
        <v>0.0004590425339147872</v>
      </c>
      <c r="H41" s="247">
        <v>224</v>
      </c>
      <c r="I41" s="245"/>
      <c r="J41" s="246"/>
      <c r="K41" s="245"/>
      <c r="L41" s="246">
        <f>SUM(H41:K41)</f>
        <v>224</v>
      </c>
      <c r="M41" s="249">
        <f>IF(ISERROR(F41/L41-1),"         /0",(F41/L41-1))</f>
        <v>0.1875</v>
      </c>
      <c r="N41" s="247">
        <v>3172</v>
      </c>
      <c r="O41" s="245"/>
      <c r="P41" s="246"/>
      <c r="Q41" s="245"/>
      <c r="R41" s="246">
        <f>SUM(N41:Q41)</f>
        <v>3172</v>
      </c>
      <c r="S41" s="248">
        <f>R41/$R$9</f>
        <v>0.0010708503199722361</v>
      </c>
      <c r="T41" s="247">
        <v>1829</v>
      </c>
      <c r="U41" s="245"/>
      <c r="V41" s="246"/>
      <c r="W41" s="245"/>
      <c r="X41" s="229">
        <f>SUM(T41:W41)</f>
        <v>1829</v>
      </c>
      <c r="Y41" s="244">
        <f>IF(ISERROR(R41/X41-1),"         /0",IF(R41/X41&gt;5,"  *  ",(R41/X41-1)))</f>
        <v>0.7342810278840897</v>
      </c>
    </row>
    <row r="42" spans="1:25" ht="19.5" customHeight="1">
      <c r="A42" s="250" t="s">
        <v>352</v>
      </c>
      <c r="B42" s="247">
        <v>264</v>
      </c>
      <c r="C42" s="245">
        <v>0</v>
      </c>
      <c r="D42" s="246">
        <v>0</v>
      </c>
      <c r="E42" s="245">
        <v>0</v>
      </c>
      <c r="F42" s="246">
        <f>SUM(B42:E42)</f>
        <v>264</v>
      </c>
      <c r="G42" s="248">
        <f>F42/$F$9</f>
        <v>0.00045559108629136775</v>
      </c>
      <c r="H42" s="247"/>
      <c r="I42" s="245"/>
      <c r="J42" s="246"/>
      <c r="K42" s="245"/>
      <c r="L42" s="246">
        <f>SUM(H42:K42)</f>
        <v>0</v>
      </c>
      <c r="M42" s="249" t="str">
        <f>IF(ISERROR(F42/L42-1),"         /0",(F42/L42-1))</f>
        <v>         /0</v>
      </c>
      <c r="N42" s="247">
        <v>791</v>
      </c>
      <c r="O42" s="245"/>
      <c r="P42" s="246"/>
      <c r="Q42" s="245"/>
      <c r="R42" s="246">
        <f>SUM(N42:Q42)</f>
        <v>791</v>
      </c>
      <c r="S42" s="248">
        <f>R42/$R$9</f>
        <v>0.0002670373906362039</v>
      </c>
      <c r="T42" s="247"/>
      <c r="U42" s="245"/>
      <c r="V42" s="246"/>
      <c r="W42" s="245"/>
      <c r="X42" s="229">
        <f>SUM(T42:W42)</f>
        <v>0</v>
      </c>
      <c r="Y42" s="244" t="str">
        <f>IF(ISERROR(R42/X42-1),"         /0",IF(R42/X42&gt;5,"  *  ",(R42/X42-1)))</f>
        <v>         /0</v>
      </c>
    </row>
    <row r="43" spans="1:25" ht="19.5" customHeight="1" thickBot="1">
      <c r="A43" s="250" t="s">
        <v>160</v>
      </c>
      <c r="B43" s="247">
        <v>178</v>
      </c>
      <c r="C43" s="245">
        <v>0</v>
      </c>
      <c r="D43" s="246">
        <v>0</v>
      </c>
      <c r="E43" s="245">
        <v>0</v>
      </c>
      <c r="F43" s="246">
        <f>SUM(B43:E43)</f>
        <v>178</v>
      </c>
      <c r="G43" s="248">
        <f>F43/$F$9</f>
        <v>0.0003071788384843313</v>
      </c>
      <c r="H43" s="247">
        <v>435</v>
      </c>
      <c r="I43" s="245">
        <v>0</v>
      </c>
      <c r="J43" s="246">
        <v>0</v>
      </c>
      <c r="K43" s="245">
        <v>0</v>
      </c>
      <c r="L43" s="246">
        <f>SUM(H43:K43)</f>
        <v>435</v>
      </c>
      <c r="M43" s="249">
        <f>IF(ISERROR(F43/L43-1),"         /0",(F43/L43-1))</f>
        <v>-0.5908045977011493</v>
      </c>
      <c r="N43" s="247">
        <v>2955</v>
      </c>
      <c r="O43" s="245">
        <v>0</v>
      </c>
      <c r="P43" s="246">
        <v>14</v>
      </c>
      <c r="Q43" s="245">
        <v>231</v>
      </c>
      <c r="R43" s="246">
        <f>SUM(N43:Q43)</f>
        <v>3200</v>
      </c>
      <c r="S43" s="248">
        <f>R43/$R$9</f>
        <v>0.001080302970968208</v>
      </c>
      <c r="T43" s="247">
        <v>4160</v>
      </c>
      <c r="U43" s="245">
        <v>0</v>
      </c>
      <c r="V43" s="246">
        <v>6</v>
      </c>
      <c r="W43" s="245">
        <v>23</v>
      </c>
      <c r="X43" s="229">
        <f>SUM(T43:W43)</f>
        <v>4189</v>
      </c>
      <c r="Y43" s="244">
        <f>IF(ISERROR(R43/X43-1),"         /0",IF(R43/X43&gt;5,"  *  ",(R43/X43-1)))</f>
        <v>-0.23609453330150398</v>
      </c>
    </row>
    <row r="44" spans="1:25" s="284" customFormat="1" ht="19.5" customHeight="1">
      <c r="A44" s="293" t="s">
        <v>58</v>
      </c>
      <c r="B44" s="290">
        <f>SUM(B45:B51)</f>
        <v>70537</v>
      </c>
      <c r="C44" s="289">
        <f>SUM(C45:C51)</f>
        <v>70168</v>
      </c>
      <c r="D44" s="288">
        <f>SUM(D45:D51)</f>
        <v>661</v>
      </c>
      <c r="E44" s="289">
        <f>SUM(E45:E51)</f>
        <v>404</v>
      </c>
      <c r="F44" s="288">
        <f aca="true" t="shared" si="8" ref="F44:F60">SUM(B44:E44)</f>
        <v>141770</v>
      </c>
      <c r="G44" s="291">
        <f aca="true" t="shared" si="9" ref="G44:G60">F44/$F$9</f>
        <v>0.24465586478608792</v>
      </c>
      <c r="H44" s="290">
        <f>SUM(H45:H51)</f>
        <v>57667</v>
      </c>
      <c r="I44" s="289">
        <f>SUM(I45:I51)</f>
        <v>51766</v>
      </c>
      <c r="J44" s="288">
        <f>SUM(J45:J51)</f>
        <v>965</v>
      </c>
      <c r="K44" s="289">
        <f>SUM(K45:K51)</f>
        <v>681</v>
      </c>
      <c r="L44" s="288">
        <f aca="true" t="shared" si="10" ref="L44:L60">SUM(H44:K44)</f>
        <v>111079</v>
      </c>
      <c r="M44" s="292">
        <f aca="true" t="shared" si="11" ref="M44:M60">IF(ISERROR(F44/L44-1),"         /0",(F44/L44-1))</f>
        <v>0.27629885036775637</v>
      </c>
      <c r="N44" s="290">
        <f>SUM(N45:N51)</f>
        <v>381432</v>
      </c>
      <c r="O44" s="289">
        <f>SUM(O45:O51)</f>
        <v>356781</v>
      </c>
      <c r="P44" s="288">
        <f>SUM(P45:P51)</f>
        <v>5861</v>
      </c>
      <c r="Q44" s="289">
        <f>SUM(Q45:Q51)</f>
        <v>5236</v>
      </c>
      <c r="R44" s="288">
        <f aca="true" t="shared" si="12" ref="R44:R60">SUM(N44:Q44)</f>
        <v>749310</v>
      </c>
      <c r="S44" s="291">
        <f aca="true" t="shared" si="13" ref="S44:S60">R44/$R$9</f>
        <v>0.25296306849255873</v>
      </c>
      <c r="T44" s="290">
        <f>SUM(T45:T51)</f>
        <v>290562</v>
      </c>
      <c r="U44" s="289">
        <f>SUM(U45:U51)</f>
        <v>257722</v>
      </c>
      <c r="V44" s="288">
        <f>SUM(V45:V51)</f>
        <v>6756</v>
      </c>
      <c r="W44" s="289">
        <f>SUM(W45:W51)</f>
        <v>6709</v>
      </c>
      <c r="X44" s="288">
        <f aca="true" t="shared" si="14" ref="X44:X60">SUM(T44:W44)</f>
        <v>561749</v>
      </c>
      <c r="Y44" s="285">
        <f aca="true" t="shared" si="15" ref="Y44:Y60">IF(ISERROR(R44/X44-1),"         /0",IF(R44/X44&gt;5,"  *  ",(R44/X44-1)))</f>
        <v>0.33388755476200216</v>
      </c>
    </row>
    <row r="45" spans="1:25" s="220" customFormat="1" ht="19.5" customHeight="1">
      <c r="A45" s="235" t="s">
        <v>150</v>
      </c>
      <c r="B45" s="233">
        <v>38353</v>
      </c>
      <c r="C45" s="230">
        <v>38137</v>
      </c>
      <c r="D45" s="229">
        <v>206</v>
      </c>
      <c r="E45" s="230">
        <v>0</v>
      </c>
      <c r="F45" s="229">
        <f t="shared" si="8"/>
        <v>76696</v>
      </c>
      <c r="G45" s="232">
        <f t="shared" si="9"/>
        <v>0.13235611346288917</v>
      </c>
      <c r="H45" s="233">
        <v>24904</v>
      </c>
      <c r="I45" s="230">
        <v>20361</v>
      </c>
      <c r="J45" s="229">
        <v>268</v>
      </c>
      <c r="K45" s="230">
        <v>172</v>
      </c>
      <c r="L45" s="229">
        <f t="shared" si="10"/>
        <v>45705</v>
      </c>
      <c r="M45" s="234">
        <f t="shared" si="11"/>
        <v>0.6780658571272289</v>
      </c>
      <c r="N45" s="233">
        <v>213379</v>
      </c>
      <c r="O45" s="230">
        <v>199536</v>
      </c>
      <c r="P45" s="229">
        <v>1563</v>
      </c>
      <c r="Q45" s="230">
        <v>1811</v>
      </c>
      <c r="R45" s="229">
        <f t="shared" si="12"/>
        <v>416289</v>
      </c>
      <c r="S45" s="232">
        <f t="shared" si="13"/>
        <v>0.1405369510879326</v>
      </c>
      <c r="T45" s="231">
        <v>132908</v>
      </c>
      <c r="U45" s="230">
        <v>102844</v>
      </c>
      <c r="V45" s="229">
        <v>1975</v>
      </c>
      <c r="W45" s="230">
        <v>2085</v>
      </c>
      <c r="X45" s="229">
        <f t="shared" si="14"/>
        <v>239812</v>
      </c>
      <c r="Y45" s="228">
        <f t="shared" si="15"/>
        <v>0.7358972862075293</v>
      </c>
    </row>
    <row r="46" spans="1:25" s="220" customFormat="1" ht="19.5" customHeight="1">
      <c r="A46" s="235" t="s">
        <v>148</v>
      </c>
      <c r="B46" s="233">
        <v>19990</v>
      </c>
      <c r="C46" s="230">
        <v>20040</v>
      </c>
      <c r="D46" s="229">
        <v>11</v>
      </c>
      <c r="E46" s="230">
        <v>0</v>
      </c>
      <c r="F46" s="229">
        <f>SUM(B46:E46)</f>
        <v>40041</v>
      </c>
      <c r="G46" s="232">
        <f>F46/$F$9</f>
        <v>0.06909970714466915</v>
      </c>
      <c r="H46" s="233">
        <v>17375</v>
      </c>
      <c r="I46" s="230">
        <v>16351</v>
      </c>
      <c r="J46" s="229">
        <v>299</v>
      </c>
      <c r="K46" s="230">
        <v>135</v>
      </c>
      <c r="L46" s="229">
        <f>SUM(H46:K46)</f>
        <v>34160</v>
      </c>
      <c r="M46" s="234">
        <f>IF(ISERROR(F46/L46-1),"         /0",(F46/L46-1))</f>
        <v>0.17216042154566735</v>
      </c>
      <c r="N46" s="233">
        <v>102145</v>
      </c>
      <c r="O46" s="230">
        <v>94690</v>
      </c>
      <c r="P46" s="229">
        <v>954</v>
      </c>
      <c r="Q46" s="230">
        <v>824</v>
      </c>
      <c r="R46" s="229">
        <f>SUM(N46:Q46)</f>
        <v>198613</v>
      </c>
      <c r="S46" s="232">
        <f>R46/$R$9</f>
        <v>0.06705069186653397</v>
      </c>
      <c r="T46" s="231">
        <v>80614</v>
      </c>
      <c r="U46" s="230">
        <v>78145</v>
      </c>
      <c r="V46" s="229">
        <v>2350</v>
      </c>
      <c r="W46" s="230">
        <v>2400</v>
      </c>
      <c r="X46" s="229">
        <f>SUM(T46:W46)</f>
        <v>163509</v>
      </c>
      <c r="Y46" s="228">
        <f>IF(ISERROR(R46/X46-1),"         /0",IF(R46/X46&gt;5,"  *  ",(R46/X46-1)))</f>
        <v>0.2146915460311054</v>
      </c>
    </row>
    <row r="47" spans="1:25" s="220" customFormat="1" ht="19.5" customHeight="1">
      <c r="A47" s="235" t="s">
        <v>177</v>
      </c>
      <c r="B47" s="233">
        <v>4488</v>
      </c>
      <c r="C47" s="230">
        <v>4687</v>
      </c>
      <c r="D47" s="229">
        <v>417</v>
      </c>
      <c r="E47" s="230">
        <v>376</v>
      </c>
      <c r="F47" s="229">
        <f>SUM(B47:E47)</f>
        <v>9968</v>
      </c>
      <c r="G47" s="232">
        <f>F47/$F$9</f>
        <v>0.017202014955122552</v>
      </c>
      <c r="H47" s="233">
        <v>4591</v>
      </c>
      <c r="I47" s="230">
        <v>4826</v>
      </c>
      <c r="J47" s="229">
        <v>388</v>
      </c>
      <c r="K47" s="230">
        <v>343</v>
      </c>
      <c r="L47" s="229">
        <f>SUM(H47:K47)</f>
        <v>10148</v>
      </c>
      <c r="M47" s="234">
        <f>IF(ISERROR(F47/L47-1),"         /0",(F47/L47-1))</f>
        <v>-0.017737485218762283</v>
      </c>
      <c r="N47" s="233">
        <v>25070</v>
      </c>
      <c r="O47" s="230">
        <v>25444</v>
      </c>
      <c r="P47" s="229">
        <v>2848</v>
      </c>
      <c r="Q47" s="230">
        <v>2359</v>
      </c>
      <c r="R47" s="229">
        <f>SUM(N47:Q47)</f>
        <v>55721</v>
      </c>
      <c r="S47" s="232">
        <f>R47/$R$9</f>
        <v>0.01881111307666235</v>
      </c>
      <c r="T47" s="231">
        <v>21923</v>
      </c>
      <c r="U47" s="230">
        <v>21742</v>
      </c>
      <c r="V47" s="229">
        <v>2076</v>
      </c>
      <c r="W47" s="230">
        <v>1923</v>
      </c>
      <c r="X47" s="229">
        <f>SUM(T47:W47)</f>
        <v>47664</v>
      </c>
      <c r="Y47" s="228">
        <f>IF(ISERROR(R47/X47-1),"         /0",IF(R47/X47&gt;5,"  *  ",(R47/X47-1)))</f>
        <v>0.16903742866733795</v>
      </c>
    </row>
    <row r="48" spans="1:25" s="220" customFormat="1" ht="19.5" customHeight="1">
      <c r="A48" s="235" t="s">
        <v>178</v>
      </c>
      <c r="B48" s="233">
        <v>3244</v>
      </c>
      <c r="C48" s="230">
        <v>2742</v>
      </c>
      <c r="D48" s="229">
        <v>0</v>
      </c>
      <c r="E48" s="230">
        <v>0</v>
      </c>
      <c r="F48" s="229">
        <f>SUM(B48:E48)</f>
        <v>5986</v>
      </c>
      <c r="G48" s="232">
        <f>F48/$F$9</f>
        <v>0.010330182736894422</v>
      </c>
      <c r="H48" s="233">
        <v>7792</v>
      </c>
      <c r="I48" s="230">
        <v>7210</v>
      </c>
      <c r="J48" s="229"/>
      <c r="K48" s="230"/>
      <c r="L48" s="229">
        <f>SUM(H48:K48)</f>
        <v>15002</v>
      </c>
      <c r="M48" s="234">
        <f>IF(ISERROR(F48/L48-1),"         /0",(F48/L48-1))</f>
        <v>-0.6009865351286495</v>
      </c>
      <c r="N48" s="233">
        <v>18587</v>
      </c>
      <c r="O48" s="230">
        <v>15075</v>
      </c>
      <c r="P48" s="229"/>
      <c r="Q48" s="230"/>
      <c r="R48" s="229">
        <f>SUM(N48:Q48)</f>
        <v>33662</v>
      </c>
      <c r="S48" s="232">
        <f>R48/$R$9</f>
        <v>0.011364112065228693</v>
      </c>
      <c r="T48" s="231">
        <v>40836</v>
      </c>
      <c r="U48" s="230">
        <v>40539</v>
      </c>
      <c r="V48" s="229"/>
      <c r="W48" s="230"/>
      <c r="X48" s="229">
        <f>SUM(T48:W48)</f>
        <v>81375</v>
      </c>
      <c r="Y48" s="228">
        <f>IF(ISERROR(R48/X48-1),"         /0",IF(R48/X48&gt;5,"  *  ",(R48/X48-1)))</f>
        <v>-0.5863348694316437</v>
      </c>
    </row>
    <row r="49" spans="1:25" s="220" customFormat="1" ht="19.5" customHeight="1">
      <c r="A49" s="235" t="s">
        <v>185</v>
      </c>
      <c r="B49" s="233">
        <v>2740</v>
      </c>
      <c r="C49" s="230">
        <v>2913</v>
      </c>
      <c r="D49" s="229">
        <v>0</v>
      </c>
      <c r="E49" s="230">
        <v>0</v>
      </c>
      <c r="F49" s="229">
        <f>SUM(B49:E49)</f>
        <v>5653</v>
      </c>
      <c r="G49" s="232">
        <f>F49/$F$9</f>
        <v>0.009755516707595084</v>
      </c>
      <c r="H49" s="233">
        <v>2772</v>
      </c>
      <c r="I49" s="230">
        <v>2991</v>
      </c>
      <c r="J49" s="229"/>
      <c r="K49" s="230"/>
      <c r="L49" s="229">
        <f>SUM(H49:K49)</f>
        <v>5763</v>
      </c>
      <c r="M49" s="234">
        <f>IF(ISERROR(F49/L49-1),"         /0",(F49/L49-1))</f>
        <v>-0.01908728093007117</v>
      </c>
      <c r="N49" s="233">
        <v>14074</v>
      </c>
      <c r="O49" s="230">
        <v>15384</v>
      </c>
      <c r="P49" s="229"/>
      <c r="Q49" s="230"/>
      <c r="R49" s="229">
        <f>SUM(N49:Q49)</f>
        <v>29458</v>
      </c>
      <c r="S49" s="232">
        <f>R49/$R$9</f>
        <v>0.00994486403711921</v>
      </c>
      <c r="T49" s="231">
        <v>12331</v>
      </c>
      <c r="U49" s="230">
        <v>13789</v>
      </c>
      <c r="V49" s="229"/>
      <c r="W49" s="230"/>
      <c r="X49" s="229">
        <f>SUM(T49:W49)</f>
        <v>26120</v>
      </c>
      <c r="Y49" s="228">
        <f>IF(ISERROR(R49/X49-1),"         /0",IF(R49/X49&gt;5,"  *  ",(R49/X49-1)))</f>
        <v>0.12779479326186838</v>
      </c>
    </row>
    <row r="50" spans="1:25" s="220" customFormat="1" ht="19.5" customHeight="1">
      <c r="A50" s="235" t="s">
        <v>186</v>
      </c>
      <c r="B50" s="233">
        <v>1587</v>
      </c>
      <c r="C50" s="230">
        <v>1649</v>
      </c>
      <c r="D50" s="229">
        <v>0</v>
      </c>
      <c r="E50" s="230">
        <v>0</v>
      </c>
      <c r="F50" s="229">
        <f>SUM(B50:E50)</f>
        <v>3236</v>
      </c>
      <c r="G50" s="232">
        <f>F50/$F$9</f>
        <v>0.005584442254692674</v>
      </c>
      <c r="H50" s="233"/>
      <c r="I50" s="230"/>
      <c r="J50" s="229"/>
      <c r="K50" s="230"/>
      <c r="L50" s="229">
        <f>SUM(H50:K50)</f>
        <v>0</v>
      </c>
      <c r="M50" s="234" t="str">
        <f>IF(ISERROR(F50/L50-1),"         /0",(F50/L50-1))</f>
        <v>         /0</v>
      </c>
      <c r="N50" s="233">
        <v>7280</v>
      </c>
      <c r="O50" s="230">
        <v>6652</v>
      </c>
      <c r="P50" s="229"/>
      <c r="Q50" s="230"/>
      <c r="R50" s="229">
        <f>SUM(N50:Q50)</f>
        <v>13932</v>
      </c>
      <c r="S50" s="232">
        <f>R50/$R$9</f>
        <v>0.004703369059852836</v>
      </c>
      <c r="T50" s="231"/>
      <c r="U50" s="230"/>
      <c r="V50" s="229"/>
      <c r="W50" s="230"/>
      <c r="X50" s="229">
        <f>SUM(T50:W50)</f>
        <v>0</v>
      </c>
      <c r="Y50" s="228" t="str">
        <f>IF(ISERROR(R50/X50-1),"         /0",IF(R50/X50&gt;5,"  *  ",(R50/X50-1)))</f>
        <v>         /0</v>
      </c>
    </row>
    <row r="51" spans="1:25" s="220" customFormat="1" ht="19.5" customHeight="1" thickBot="1">
      <c r="A51" s="235" t="s">
        <v>160</v>
      </c>
      <c r="B51" s="233">
        <v>135</v>
      </c>
      <c r="C51" s="230">
        <v>0</v>
      </c>
      <c r="D51" s="229">
        <v>27</v>
      </c>
      <c r="E51" s="230">
        <v>28</v>
      </c>
      <c r="F51" s="229">
        <f t="shared" si="8"/>
        <v>190</v>
      </c>
      <c r="G51" s="232">
        <f t="shared" si="9"/>
        <v>0.000327887524224848</v>
      </c>
      <c r="H51" s="233">
        <v>233</v>
      </c>
      <c r="I51" s="230">
        <v>27</v>
      </c>
      <c r="J51" s="229">
        <v>10</v>
      </c>
      <c r="K51" s="230">
        <v>31</v>
      </c>
      <c r="L51" s="229">
        <f t="shared" si="10"/>
        <v>301</v>
      </c>
      <c r="M51" s="234">
        <f t="shared" si="11"/>
        <v>-0.3687707641196013</v>
      </c>
      <c r="N51" s="233">
        <v>897</v>
      </c>
      <c r="O51" s="230">
        <v>0</v>
      </c>
      <c r="P51" s="229">
        <v>496</v>
      </c>
      <c r="Q51" s="230">
        <v>242</v>
      </c>
      <c r="R51" s="229">
        <f t="shared" si="12"/>
        <v>1635</v>
      </c>
      <c r="S51" s="232">
        <f t="shared" si="13"/>
        <v>0.0005519672992290688</v>
      </c>
      <c r="T51" s="231">
        <v>1950</v>
      </c>
      <c r="U51" s="230">
        <v>663</v>
      </c>
      <c r="V51" s="229">
        <v>355</v>
      </c>
      <c r="W51" s="230">
        <v>301</v>
      </c>
      <c r="X51" s="229">
        <f t="shared" si="14"/>
        <v>3269</v>
      </c>
      <c r="Y51" s="228">
        <f t="shared" si="15"/>
        <v>-0.4998470480269196</v>
      </c>
    </row>
    <row r="52" spans="1:25" s="284" customFormat="1" ht="19.5" customHeight="1">
      <c r="A52" s="293" t="s">
        <v>57</v>
      </c>
      <c r="B52" s="290">
        <f>SUM(B53:B59)</f>
        <v>5385</v>
      </c>
      <c r="C52" s="289">
        <f>SUM(C53:C59)</f>
        <v>5318</v>
      </c>
      <c r="D52" s="288">
        <f>SUM(D53:D59)</f>
        <v>0</v>
      </c>
      <c r="E52" s="289">
        <f>SUM(E53:E59)</f>
        <v>0</v>
      </c>
      <c r="F52" s="288">
        <f t="shared" si="8"/>
        <v>10703</v>
      </c>
      <c r="G52" s="291">
        <f t="shared" si="9"/>
        <v>0.0184704219567292</v>
      </c>
      <c r="H52" s="290">
        <f>SUM(H53:H59)</f>
        <v>5025</v>
      </c>
      <c r="I52" s="289">
        <f>SUM(I53:I59)</f>
        <v>4949</v>
      </c>
      <c r="J52" s="288">
        <f>SUM(J53:J59)</f>
        <v>11</v>
      </c>
      <c r="K52" s="289">
        <f>SUM(K53:K59)</f>
        <v>8</v>
      </c>
      <c r="L52" s="288">
        <f t="shared" si="10"/>
        <v>9993</v>
      </c>
      <c r="M52" s="292">
        <f t="shared" si="11"/>
        <v>0.07104973481437016</v>
      </c>
      <c r="N52" s="290">
        <f>SUM(N53:N59)</f>
        <v>27618</v>
      </c>
      <c r="O52" s="289">
        <f>SUM(O53:O59)</f>
        <v>26651</v>
      </c>
      <c r="P52" s="288">
        <f>SUM(P53:P59)</f>
        <v>357</v>
      </c>
      <c r="Q52" s="289">
        <f>SUM(Q53:Q59)</f>
        <v>329</v>
      </c>
      <c r="R52" s="288">
        <f t="shared" si="12"/>
        <v>54955</v>
      </c>
      <c r="S52" s="291">
        <f t="shared" si="13"/>
        <v>0.018552515552986835</v>
      </c>
      <c r="T52" s="290">
        <f>SUM(T53:T59)</f>
        <v>25498</v>
      </c>
      <c r="U52" s="289">
        <f>SUM(U53:U59)</f>
        <v>25006</v>
      </c>
      <c r="V52" s="288">
        <f>SUM(V53:V59)</f>
        <v>653</v>
      </c>
      <c r="W52" s="289">
        <f>SUM(W53:W59)</f>
        <v>817</v>
      </c>
      <c r="X52" s="288">
        <f t="shared" si="14"/>
        <v>51974</v>
      </c>
      <c r="Y52" s="285">
        <f t="shared" si="15"/>
        <v>0.05735560087736169</v>
      </c>
    </row>
    <row r="53" spans="1:25" ht="19.5" customHeight="1">
      <c r="A53" s="235" t="s">
        <v>148</v>
      </c>
      <c r="B53" s="233">
        <v>3488</v>
      </c>
      <c r="C53" s="230">
        <v>3741</v>
      </c>
      <c r="D53" s="229">
        <v>0</v>
      </c>
      <c r="E53" s="230">
        <v>0</v>
      </c>
      <c r="F53" s="229">
        <f t="shared" si="8"/>
        <v>7229</v>
      </c>
      <c r="G53" s="232">
        <f t="shared" si="9"/>
        <v>0.012475257434849611</v>
      </c>
      <c r="H53" s="233">
        <v>2768</v>
      </c>
      <c r="I53" s="230">
        <v>2815</v>
      </c>
      <c r="J53" s="229">
        <v>3</v>
      </c>
      <c r="K53" s="230"/>
      <c r="L53" s="229">
        <f t="shared" si="10"/>
        <v>5586</v>
      </c>
      <c r="M53" s="234">
        <f t="shared" si="11"/>
        <v>0.2941281775868243</v>
      </c>
      <c r="N53" s="233">
        <v>18091</v>
      </c>
      <c r="O53" s="230">
        <v>18070</v>
      </c>
      <c r="P53" s="229">
        <v>327</v>
      </c>
      <c r="Q53" s="230">
        <v>293</v>
      </c>
      <c r="R53" s="229">
        <f t="shared" si="12"/>
        <v>36781</v>
      </c>
      <c r="S53" s="232">
        <f t="shared" si="13"/>
        <v>0.012417069867244269</v>
      </c>
      <c r="T53" s="231">
        <v>14056</v>
      </c>
      <c r="U53" s="230">
        <v>13789</v>
      </c>
      <c r="V53" s="229">
        <v>280</v>
      </c>
      <c r="W53" s="230">
        <v>342</v>
      </c>
      <c r="X53" s="229">
        <f t="shared" si="14"/>
        <v>28467</v>
      </c>
      <c r="Y53" s="228">
        <f t="shared" si="15"/>
        <v>0.29205747005304383</v>
      </c>
    </row>
    <row r="54" spans="1:25" ht="19.5" customHeight="1">
      <c r="A54" s="235" t="s">
        <v>189</v>
      </c>
      <c r="B54" s="233">
        <v>667</v>
      </c>
      <c r="C54" s="230">
        <v>631</v>
      </c>
      <c r="D54" s="229">
        <v>0</v>
      </c>
      <c r="E54" s="230">
        <v>0</v>
      </c>
      <c r="F54" s="229">
        <f t="shared" si="8"/>
        <v>1298</v>
      </c>
      <c r="G54" s="232">
        <f t="shared" si="9"/>
        <v>0.0022399895075992248</v>
      </c>
      <c r="H54" s="233">
        <v>401</v>
      </c>
      <c r="I54" s="230">
        <v>476</v>
      </c>
      <c r="J54" s="229"/>
      <c r="K54" s="230"/>
      <c r="L54" s="229">
        <f t="shared" si="10"/>
        <v>877</v>
      </c>
      <c r="M54" s="234">
        <f t="shared" si="11"/>
        <v>0.4800456100342074</v>
      </c>
      <c r="N54" s="233">
        <v>2923</v>
      </c>
      <c r="O54" s="230">
        <v>2882</v>
      </c>
      <c r="P54" s="229"/>
      <c r="Q54" s="230"/>
      <c r="R54" s="229">
        <f t="shared" si="12"/>
        <v>5805</v>
      </c>
      <c r="S54" s="232">
        <f t="shared" si="13"/>
        <v>0.001959737108272015</v>
      </c>
      <c r="T54" s="231">
        <v>680</v>
      </c>
      <c r="U54" s="230">
        <v>920</v>
      </c>
      <c r="V54" s="229"/>
      <c r="W54" s="230"/>
      <c r="X54" s="229">
        <f t="shared" si="14"/>
        <v>1600</v>
      </c>
      <c r="Y54" s="228">
        <f t="shared" si="15"/>
        <v>2.628125</v>
      </c>
    </row>
    <row r="55" spans="1:25" ht="19.5" customHeight="1">
      <c r="A55" s="235" t="s">
        <v>246</v>
      </c>
      <c r="B55" s="233">
        <v>324</v>
      </c>
      <c r="C55" s="230">
        <v>397</v>
      </c>
      <c r="D55" s="229">
        <v>0</v>
      </c>
      <c r="E55" s="230">
        <v>0</v>
      </c>
      <c r="F55" s="229">
        <f>SUM(B55:E55)</f>
        <v>721</v>
      </c>
      <c r="G55" s="232">
        <f>F55/$F$9</f>
        <v>0.0012442468682427126</v>
      </c>
      <c r="H55" s="233">
        <v>297</v>
      </c>
      <c r="I55" s="230">
        <v>421</v>
      </c>
      <c r="J55" s="229">
        <v>0</v>
      </c>
      <c r="K55" s="230">
        <v>0</v>
      </c>
      <c r="L55" s="229">
        <f>SUM(H55:K55)</f>
        <v>718</v>
      </c>
      <c r="M55" s="234">
        <f>IF(ISERROR(F55/L55-1),"         /0",(F55/L55-1))</f>
        <v>0.00417827298050133</v>
      </c>
      <c r="N55" s="233">
        <v>1913</v>
      </c>
      <c r="O55" s="230">
        <v>2351</v>
      </c>
      <c r="P55" s="229">
        <v>0</v>
      </c>
      <c r="Q55" s="230"/>
      <c r="R55" s="229">
        <f>SUM(N55:Q55)</f>
        <v>4264</v>
      </c>
      <c r="S55" s="232">
        <f>R55/$R$9</f>
        <v>0.0014395037088151372</v>
      </c>
      <c r="T55" s="231">
        <v>2307</v>
      </c>
      <c r="U55" s="230">
        <v>2562</v>
      </c>
      <c r="V55" s="229">
        <v>0</v>
      </c>
      <c r="W55" s="230">
        <v>0</v>
      </c>
      <c r="X55" s="229">
        <f>SUM(T55:W55)</f>
        <v>4869</v>
      </c>
      <c r="Y55" s="228">
        <f>IF(ISERROR(R55/X55-1),"         /0",IF(R55/X55&gt;5,"  *  ",(R55/X55-1)))</f>
        <v>-0.12425549394126101</v>
      </c>
    </row>
    <row r="56" spans="1:25" ht="19.5" customHeight="1">
      <c r="A56" s="235" t="s">
        <v>178</v>
      </c>
      <c r="B56" s="233">
        <v>392</v>
      </c>
      <c r="C56" s="230">
        <v>112</v>
      </c>
      <c r="D56" s="229">
        <v>0</v>
      </c>
      <c r="E56" s="230">
        <v>0</v>
      </c>
      <c r="F56" s="229">
        <f t="shared" si="8"/>
        <v>504</v>
      </c>
      <c r="G56" s="232">
        <f t="shared" si="9"/>
        <v>0.0008697648011017021</v>
      </c>
      <c r="H56" s="233">
        <v>587</v>
      </c>
      <c r="I56" s="230">
        <v>439</v>
      </c>
      <c r="J56" s="229"/>
      <c r="K56" s="230"/>
      <c r="L56" s="229">
        <f t="shared" si="10"/>
        <v>1026</v>
      </c>
      <c r="M56" s="234">
        <f t="shared" si="11"/>
        <v>-0.5087719298245614</v>
      </c>
      <c r="N56" s="233">
        <v>1869</v>
      </c>
      <c r="O56" s="230">
        <v>557</v>
      </c>
      <c r="P56" s="229"/>
      <c r="Q56" s="230"/>
      <c r="R56" s="229">
        <f t="shared" si="12"/>
        <v>2426</v>
      </c>
      <c r="S56" s="232">
        <f t="shared" si="13"/>
        <v>0.0008190046898652727</v>
      </c>
      <c r="T56" s="231">
        <v>3036</v>
      </c>
      <c r="U56" s="230">
        <v>2726</v>
      </c>
      <c r="V56" s="229"/>
      <c r="W56" s="230"/>
      <c r="X56" s="229">
        <f t="shared" si="14"/>
        <v>5762</v>
      </c>
      <c r="Y56" s="228">
        <f t="shared" si="15"/>
        <v>-0.578965636931621</v>
      </c>
    </row>
    <row r="57" spans="1:25" ht="19.5" customHeight="1">
      <c r="A57" s="235" t="s">
        <v>150</v>
      </c>
      <c r="B57" s="233">
        <v>237</v>
      </c>
      <c r="C57" s="230">
        <v>230</v>
      </c>
      <c r="D57" s="229">
        <v>0</v>
      </c>
      <c r="E57" s="230">
        <v>0</v>
      </c>
      <c r="F57" s="229">
        <f>SUM(B57:E57)</f>
        <v>467</v>
      </c>
      <c r="G57" s="232">
        <f>F57/$F$9</f>
        <v>0.0008059130200684422</v>
      </c>
      <c r="H57" s="233">
        <v>233</v>
      </c>
      <c r="I57" s="230">
        <v>247</v>
      </c>
      <c r="J57" s="229"/>
      <c r="K57" s="230"/>
      <c r="L57" s="229">
        <f>SUM(H57:K57)</f>
        <v>480</v>
      </c>
      <c r="M57" s="234">
        <f>IF(ISERROR(F57/L57-1),"         /0",(F57/L57-1))</f>
        <v>-0.027083333333333348</v>
      </c>
      <c r="N57" s="233">
        <v>1372</v>
      </c>
      <c r="O57" s="230">
        <v>1620</v>
      </c>
      <c r="P57" s="229"/>
      <c r="Q57" s="230"/>
      <c r="R57" s="229">
        <f>SUM(N57:Q57)</f>
        <v>2992</v>
      </c>
      <c r="S57" s="232">
        <f>R57/$R$9</f>
        <v>0.0010100832778552745</v>
      </c>
      <c r="T57" s="231">
        <v>1568</v>
      </c>
      <c r="U57" s="230">
        <v>1287</v>
      </c>
      <c r="V57" s="229"/>
      <c r="W57" s="230"/>
      <c r="X57" s="229">
        <f>SUM(T57:W57)</f>
        <v>2855</v>
      </c>
      <c r="Y57" s="228">
        <f>IF(ISERROR(R57/X57-1),"         /0",IF(R57/X57&gt;5,"  *  ",(R57/X57-1)))</f>
        <v>0.047985989492119074</v>
      </c>
    </row>
    <row r="58" spans="1:25" ht="19.5" customHeight="1">
      <c r="A58" s="235" t="s">
        <v>247</v>
      </c>
      <c r="B58" s="233">
        <v>237</v>
      </c>
      <c r="C58" s="230">
        <v>207</v>
      </c>
      <c r="D58" s="229">
        <v>0</v>
      </c>
      <c r="E58" s="230">
        <v>0</v>
      </c>
      <c r="F58" s="229">
        <f t="shared" si="8"/>
        <v>444</v>
      </c>
      <c r="G58" s="232">
        <f t="shared" si="9"/>
        <v>0.0007662213723991185</v>
      </c>
      <c r="H58" s="233">
        <v>229</v>
      </c>
      <c r="I58" s="230">
        <v>189</v>
      </c>
      <c r="J58" s="229"/>
      <c r="K58" s="230"/>
      <c r="L58" s="229">
        <f t="shared" si="10"/>
        <v>418</v>
      </c>
      <c r="M58" s="234">
        <f t="shared" si="11"/>
        <v>0.062200956937799035</v>
      </c>
      <c r="N58" s="233">
        <v>1309</v>
      </c>
      <c r="O58" s="230">
        <v>1171</v>
      </c>
      <c r="P58" s="229"/>
      <c r="Q58" s="230"/>
      <c r="R58" s="229">
        <f t="shared" si="12"/>
        <v>2480</v>
      </c>
      <c r="S58" s="232">
        <f t="shared" si="13"/>
        <v>0.0008372348025003613</v>
      </c>
      <c r="T58" s="231">
        <v>817</v>
      </c>
      <c r="U58" s="230">
        <v>779</v>
      </c>
      <c r="V58" s="229">
        <v>234</v>
      </c>
      <c r="W58" s="230">
        <v>192</v>
      </c>
      <c r="X58" s="229">
        <f t="shared" si="14"/>
        <v>2022</v>
      </c>
      <c r="Y58" s="228">
        <f t="shared" si="15"/>
        <v>0.2265084075173096</v>
      </c>
    </row>
    <row r="59" spans="1:25" ht="19.5" customHeight="1" thickBot="1">
      <c r="A59" s="235" t="s">
        <v>160</v>
      </c>
      <c r="B59" s="233">
        <v>40</v>
      </c>
      <c r="C59" s="230">
        <v>0</v>
      </c>
      <c r="D59" s="229">
        <v>0</v>
      </c>
      <c r="E59" s="230">
        <v>0</v>
      </c>
      <c r="F59" s="229">
        <f t="shared" si="8"/>
        <v>40</v>
      </c>
      <c r="G59" s="232">
        <f t="shared" si="9"/>
        <v>6.902895246838905E-05</v>
      </c>
      <c r="H59" s="233">
        <v>510</v>
      </c>
      <c r="I59" s="230">
        <v>362</v>
      </c>
      <c r="J59" s="229">
        <v>8</v>
      </c>
      <c r="K59" s="230">
        <v>8</v>
      </c>
      <c r="L59" s="229">
        <f t="shared" si="10"/>
        <v>888</v>
      </c>
      <c r="M59" s="234">
        <f t="shared" si="11"/>
        <v>-0.954954954954955</v>
      </c>
      <c r="N59" s="233">
        <v>141</v>
      </c>
      <c r="O59" s="230">
        <v>0</v>
      </c>
      <c r="P59" s="229">
        <v>30</v>
      </c>
      <c r="Q59" s="230">
        <v>36</v>
      </c>
      <c r="R59" s="229">
        <f t="shared" si="12"/>
        <v>207</v>
      </c>
      <c r="S59" s="232">
        <f t="shared" si="13"/>
        <v>6.988209843450595E-05</v>
      </c>
      <c r="T59" s="231">
        <v>3034</v>
      </c>
      <c r="U59" s="230">
        <v>2943</v>
      </c>
      <c r="V59" s="229">
        <v>139</v>
      </c>
      <c r="W59" s="230">
        <v>283</v>
      </c>
      <c r="X59" s="229">
        <f t="shared" si="14"/>
        <v>6399</v>
      </c>
      <c r="Y59" s="228">
        <f t="shared" si="15"/>
        <v>-0.9676511954992968</v>
      </c>
    </row>
    <row r="60" spans="1:25" s="220" customFormat="1" ht="19.5" customHeight="1" thickBot="1">
      <c r="A60" s="280" t="s">
        <v>56</v>
      </c>
      <c r="B60" s="277">
        <v>824</v>
      </c>
      <c r="C60" s="276">
        <v>83</v>
      </c>
      <c r="D60" s="275">
        <v>13</v>
      </c>
      <c r="E60" s="276">
        <v>6</v>
      </c>
      <c r="F60" s="275">
        <f t="shared" si="8"/>
        <v>926</v>
      </c>
      <c r="G60" s="278">
        <f t="shared" si="9"/>
        <v>0.0015980202496432066</v>
      </c>
      <c r="H60" s="277">
        <v>852</v>
      </c>
      <c r="I60" s="276">
        <v>237</v>
      </c>
      <c r="J60" s="275">
        <v>23</v>
      </c>
      <c r="K60" s="276">
        <v>0</v>
      </c>
      <c r="L60" s="275">
        <f t="shared" si="10"/>
        <v>1112</v>
      </c>
      <c r="M60" s="279">
        <f t="shared" si="11"/>
        <v>-0.16726618705035967</v>
      </c>
      <c r="N60" s="277">
        <v>4892</v>
      </c>
      <c r="O60" s="276">
        <v>439</v>
      </c>
      <c r="P60" s="275">
        <v>4964</v>
      </c>
      <c r="Q60" s="276">
        <v>4209</v>
      </c>
      <c r="R60" s="275">
        <f t="shared" si="12"/>
        <v>14504</v>
      </c>
      <c r="S60" s="278">
        <f t="shared" si="13"/>
        <v>0.004896473215913403</v>
      </c>
      <c r="T60" s="277">
        <v>4838</v>
      </c>
      <c r="U60" s="276">
        <v>1104</v>
      </c>
      <c r="V60" s="275">
        <v>1826</v>
      </c>
      <c r="W60" s="276">
        <v>1858</v>
      </c>
      <c r="X60" s="275">
        <f t="shared" si="14"/>
        <v>9626</v>
      </c>
      <c r="Y60" s="272">
        <f t="shared" si="15"/>
        <v>0.50675254519011</v>
      </c>
    </row>
    <row r="61" ht="15" thickTop="1">
      <c r="A61" s="94" t="s">
        <v>43</v>
      </c>
    </row>
    <row r="62" ht="14.25">
      <c r="A62" s="94" t="s">
        <v>67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61:Y65536 M61:M65536 Y3 M3">
    <cfRule type="cellIs" priority="2" dxfId="82" operator="lessThan" stopIfTrue="1">
      <formula>0</formula>
    </cfRule>
  </conditionalFormatting>
  <conditionalFormatting sqref="Y9:Y60 M9:M60">
    <cfRule type="cellIs" priority="3" dxfId="82" operator="lessThan" stopIfTrue="1">
      <formula>0</formula>
    </cfRule>
    <cfRule type="cellIs" priority="4" dxfId="84" operator="greaterThanOrEqual" stopIfTrue="1">
      <formula>0</formula>
    </cfRule>
  </conditionalFormatting>
  <conditionalFormatting sqref="M5:M8 Y5:Y8">
    <cfRule type="cellIs" priority="1" dxfId="8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574218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421875" style="128" customWidth="1"/>
    <col min="13" max="13" width="8.8515625" style="128" bestFit="1" customWidth="1"/>
    <col min="14" max="14" width="9.28125" style="128" bestFit="1" customWidth="1"/>
    <col min="15" max="15" width="9.42187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8.57421875" style="128" bestFit="1" customWidth="1"/>
    <col min="23" max="23" width="9.00390625" style="128" customWidth="1"/>
    <col min="24" max="24" width="9.8515625" style="128" bestFit="1" customWidth="1"/>
    <col min="25" max="25" width="8.57421875" style="128" customWidth="1"/>
    <col min="26" max="16384" width="8.00390625" style="128" customWidth="1"/>
  </cols>
  <sheetData>
    <row r="1" spans="24:25" ht="18.75" thickBot="1">
      <c r="X1" s="582" t="s">
        <v>28</v>
      </c>
      <c r="Y1" s="583"/>
    </row>
    <row r="2" ht="5.25" customHeight="1" thickBot="1"/>
    <row r="3" spans="1:25" ht="24.75" customHeight="1" thickTop="1">
      <c r="A3" s="647" t="s">
        <v>70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9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1" customFormat="1" ht="15.75" customHeight="1" thickBot="1" thickTop="1">
      <c r="A5" s="664" t="s">
        <v>62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8" customFormat="1" ht="26.25" customHeight="1" thickBot="1">
      <c r="A6" s="665"/>
      <c r="B6" s="668" t="s">
        <v>459</v>
      </c>
      <c r="C6" s="669"/>
      <c r="D6" s="669"/>
      <c r="E6" s="669"/>
      <c r="F6" s="669"/>
      <c r="G6" s="637" t="s">
        <v>34</v>
      </c>
      <c r="H6" s="668" t="s">
        <v>460</v>
      </c>
      <c r="I6" s="669"/>
      <c r="J6" s="669"/>
      <c r="K6" s="669"/>
      <c r="L6" s="669"/>
      <c r="M6" s="634" t="s">
        <v>33</v>
      </c>
      <c r="N6" s="668" t="s">
        <v>461</v>
      </c>
      <c r="O6" s="669"/>
      <c r="P6" s="669"/>
      <c r="Q6" s="669"/>
      <c r="R6" s="669"/>
      <c r="S6" s="637" t="s">
        <v>34</v>
      </c>
      <c r="T6" s="668" t="s">
        <v>462</v>
      </c>
      <c r="U6" s="669"/>
      <c r="V6" s="669"/>
      <c r="W6" s="669"/>
      <c r="X6" s="669"/>
      <c r="Y6" s="650" t="s">
        <v>33</v>
      </c>
    </row>
    <row r="7" spans="1:25" s="168" customFormat="1" ht="26.25" customHeight="1">
      <c r="A7" s="666"/>
      <c r="B7" s="600" t="s">
        <v>22</v>
      </c>
      <c r="C7" s="592"/>
      <c r="D7" s="591" t="s">
        <v>21</v>
      </c>
      <c r="E7" s="592"/>
      <c r="F7" s="663" t="s">
        <v>17</v>
      </c>
      <c r="G7" s="638"/>
      <c r="H7" s="600" t="s">
        <v>22</v>
      </c>
      <c r="I7" s="592"/>
      <c r="J7" s="591" t="s">
        <v>21</v>
      </c>
      <c r="K7" s="592"/>
      <c r="L7" s="663" t="s">
        <v>17</v>
      </c>
      <c r="M7" s="635"/>
      <c r="N7" s="600" t="s">
        <v>22</v>
      </c>
      <c r="O7" s="592"/>
      <c r="P7" s="591" t="s">
        <v>21</v>
      </c>
      <c r="Q7" s="592"/>
      <c r="R7" s="663" t="s">
        <v>17</v>
      </c>
      <c r="S7" s="638"/>
      <c r="T7" s="600" t="s">
        <v>22</v>
      </c>
      <c r="U7" s="592"/>
      <c r="V7" s="591" t="s">
        <v>21</v>
      </c>
      <c r="W7" s="592"/>
      <c r="X7" s="663" t="s">
        <v>17</v>
      </c>
      <c r="Y7" s="651"/>
    </row>
    <row r="8" spans="1:25" s="267" customFormat="1" ht="28.5" thickBot="1">
      <c r="A8" s="667"/>
      <c r="B8" s="270" t="s">
        <v>31</v>
      </c>
      <c r="C8" s="268" t="s">
        <v>30</v>
      </c>
      <c r="D8" s="269" t="s">
        <v>31</v>
      </c>
      <c r="E8" s="268" t="s">
        <v>30</v>
      </c>
      <c r="F8" s="646"/>
      <c r="G8" s="639"/>
      <c r="H8" s="270" t="s">
        <v>31</v>
      </c>
      <c r="I8" s="268" t="s">
        <v>30</v>
      </c>
      <c r="J8" s="269" t="s">
        <v>31</v>
      </c>
      <c r="K8" s="268" t="s">
        <v>30</v>
      </c>
      <c r="L8" s="646"/>
      <c r="M8" s="636"/>
      <c r="N8" s="270" t="s">
        <v>31</v>
      </c>
      <c r="O8" s="268" t="s">
        <v>30</v>
      </c>
      <c r="P8" s="269" t="s">
        <v>31</v>
      </c>
      <c r="Q8" s="268" t="s">
        <v>30</v>
      </c>
      <c r="R8" s="646"/>
      <c r="S8" s="639"/>
      <c r="T8" s="270" t="s">
        <v>31</v>
      </c>
      <c r="U8" s="268" t="s">
        <v>30</v>
      </c>
      <c r="V8" s="269" t="s">
        <v>31</v>
      </c>
      <c r="W8" s="268" t="s">
        <v>30</v>
      </c>
      <c r="X8" s="646"/>
      <c r="Y8" s="652"/>
    </row>
    <row r="9" spans="1:25" s="259" customFormat="1" ht="18" customHeight="1" thickBot="1" thickTop="1">
      <c r="A9" s="324" t="s">
        <v>24</v>
      </c>
      <c r="B9" s="322">
        <f>B10+B21+B36+B46+B53+B58</f>
        <v>30724.053999999996</v>
      </c>
      <c r="C9" s="321">
        <f>C10+C21+C36+C46+C53+C58</f>
        <v>17723.575999999997</v>
      </c>
      <c r="D9" s="320">
        <f>D10+D21+D36+D46+D53+D58</f>
        <v>2706.5860000000002</v>
      </c>
      <c r="E9" s="321">
        <f>E10+E21+E36+E46+E53+E58</f>
        <v>1619.6519999999998</v>
      </c>
      <c r="F9" s="320">
        <f aca="true" t="shared" si="0" ref="F9:F58">SUM(B9:E9)</f>
        <v>52773.867999999995</v>
      </c>
      <c r="G9" s="323">
        <f aca="true" t="shared" si="1" ref="G9:G58">F9/$F$9</f>
        <v>1</v>
      </c>
      <c r="H9" s="322">
        <f>H10+H21+H36+H46+H53+H58</f>
        <v>27322.520999999997</v>
      </c>
      <c r="I9" s="321">
        <f>I10+I21+I36+I46+I53+I58</f>
        <v>16748.225000000006</v>
      </c>
      <c r="J9" s="320">
        <f>J10+J21+J36+J46+J53+J58</f>
        <v>2335.556</v>
      </c>
      <c r="K9" s="321">
        <f>K10+K21+K36+K46+K53+K58</f>
        <v>1764.0459999999998</v>
      </c>
      <c r="L9" s="320">
        <f aca="true" t="shared" si="2" ref="L9:L58">SUM(H9:K9)</f>
        <v>48170.348</v>
      </c>
      <c r="M9" s="448">
        <f aca="true" t="shared" si="3" ref="M9:M23">IF(ISERROR(F9/L9-1),"         /0",(F9/L9-1))</f>
        <v>0.09556750555341642</v>
      </c>
      <c r="N9" s="322">
        <f>N10+N21+N36+N46+N53+N58</f>
        <v>137213.052</v>
      </c>
      <c r="O9" s="321">
        <f>O10+O21+O36+O46+O53+O58</f>
        <v>82836.58899999999</v>
      </c>
      <c r="P9" s="320">
        <f>P10+P21+P36+P46+P53+P58</f>
        <v>12846.011999999997</v>
      </c>
      <c r="Q9" s="321">
        <f>Q10+Q21+Q36+Q46+Q53+Q58</f>
        <v>7525.097999999999</v>
      </c>
      <c r="R9" s="320">
        <f aca="true" t="shared" si="4" ref="R9:R58">SUM(N9:Q9)</f>
        <v>240420.751</v>
      </c>
      <c r="S9" s="323">
        <f aca="true" t="shared" si="5" ref="S9:S58">R9/$R$9</f>
        <v>1</v>
      </c>
      <c r="T9" s="322">
        <f>T10+T21+T36+T46+T53+T58</f>
        <v>127876.29600000003</v>
      </c>
      <c r="U9" s="321">
        <f>U10+U21+U36+U46+U53+U58</f>
        <v>79325.85300000002</v>
      </c>
      <c r="V9" s="320">
        <f>V10+V21+V36+V46+V53+V58</f>
        <v>20748.006999999994</v>
      </c>
      <c r="W9" s="321">
        <f>W10+W21+W36+W46+W53+W58</f>
        <v>10725.972000000003</v>
      </c>
      <c r="X9" s="320">
        <f aca="true" t="shared" si="6" ref="X9:X58">SUM(T9:W9)</f>
        <v>238676.12800000003</v>
      </c>
      <c r="Y9" s="319">
        <f>IF(ISERROR(R9/X9-1),"         /0",(R9/X9-1))</f>
        <v>0.007309583135184594</v>
      </c>
    </row>
    <row r="10" spans="1:25" s="236" customFormat="1" ht="19.5" customHeight="1" thickTop="1">
      <c r="A10" s="318" t="s">
        <v>61</v>
      </c>
      <c r="B10" s="315">
        <f>SUM(B11:B20)</f>
        <v>20309.641</v>
      </c>
      <c r="C10" s="314">
        <f>SUM(C11:C20)</f>
        <v>8581.724</v>
      </c>
      <c r="D10" s="313">
        <f>SUM(D11:D20)</f>
        <v>2648.975</v>
      </c>
      <c r="E10" s="314">
        <f>SUM(E11:E20)</f>
        <v>1166.273</v>
      </c>
      <c r="F10" s="313">
        <f t="shared" si="0"/>
        <v>32706.612999999998</v>
      </c>
      <c r="G10" s="316">
        <f t="shared" si="1"/>
        <v>0.6197501574074502</v>
      </c>
      <c r="H10" s="315">
        <f>SUM(H11:H20)</f>
        <v>18115.949999999997</v>
      </c>
      <c r="I10" s="314">
        <f>SUM(I11:I20)</f>
        <v>8033.144000000002</v>
      </c>
      <c r="J10" s="313">
        <f>SUM(J11:J20)</f>
        <v>2048.687</v>
      </c>
      <c r="K10" s="314">
        <f>SUM(K11:K20)</f>
        <v>1427.0739999999998</v>
      </c>
      <c r="L10" s="313">
        <f t="shared" si="2"/>
        <v>29624.854999999996</v>
      </c>
      <c r="M10" s="317">
        <f t="shared" si="3"/>
        <v>0.10402609565515175</v>
      </c>
      <c r="N10" s="315">
        <f>SUM(N11:N20)</f>
        <v>89994.43100000001</v>
      </c>
      <c r="O10" s="314">
        <f>SUM(O11:O20)</f>
        <v>41377.601</v>
      </c>
      <c r="P10" s="313">
        <f>SUM(P11:P20)</f>
        <v>12582.443999999998</v>
      </c>
      <c r="Q10" s="314">
        <f>SUM(Q11:Q20)</f>
        <v>5342.669999999999</v>
      </c>
      <c r="R10" s="313">
        <f t="shared" si="4"/>
        <v>149297.146</v>
      </c>
      <c r="S10" s="316">
        <f t="shared" si="5"/>
        <v>0.6209827786454257</v>
      </c>
      <c r="T10" s="315">
        <f>SUM(T11:T20)</f>
        <v>83589.27000000002</v>
      </c>
      <c r="U10" s="314">
        <f>SUM(U11:U20)</f>
        <v>37189.918000000005</v>
      </c>
      <c r="V10" s="313">
        <f>SUM(V11:V20)</f>
        <v>18592.479999999996</v>
      </c>
      <c r="W10" s="314">
        <f>SUM(W11:W20)</f>
        <v>9250.045000000002</v>
      </c>
      <c r="X10" s="313">
        <f t="shared" si="6"/>
        <v>148621.71300000002</v>
      </c>
      <c r="Y10" s="312">
        <f aca="true" t="shared" si="7" ref="Y10:Y58">IF(ISERROR(R10/X10-1),"         /0",IF(R10/X10&gt;5,"  *  ",(R10/X10-1)))</f>
        <v>0.0045446455054651835</v>
      </c>
    </row>
    <row r="11" spans="1:25" ht="19.5" customHeight="1">
      <c r="A11" s="235" t="s">
        <v>366</v>
      </c>
      <c r="B11" s="233">
        <v>15093.321</v>
      </c>
      <c r="C11" s="230">
        <v>6155.996</v>
      </c>
      <c r="D11" s="229">
        <v>1912.58</v>
      </c>
      <c r="E11" s="230">
        <v>1092.55</v>
      </c>
      <c r="F11" s="229">
        <f t="shared" si="0"/>
        <v>24254.446999999996</v>
      </c>
      <c r="G11" s="232">
        <f t="shared" si="1"/>
        <v>0.4595919897324941</v>
      </c>
      <c r="H11" s="233">
        <v>12868.832999999999</v>
      </c>
      <c r="I11" s="230">
        <v>5564.059000000001</v>
      </c>
      <c r="J11" s="229">
        <v>1926.4899999999998</v>
      </c>
      <c r="K11" s="230">
        <v>1413.109</v>
      </c>
      <c r="L11" s="229">
        <f t="shared" si="2"/>
        <v>21772.490999999998</v>
      </c>
      <c r="M11" s="234">
        <f t="shared" si="3"/>
        <v>0.11399504080630907</v>
      </c>
      <c r="N11" s="233">
        <v>64528.799000000006</v>
      </c>
      <c r="O11" s="230">
        <v>29885.932000000004</v>
      </c>
      <c r="P11" s="229">
        <v>8379.761999999999</v>
      </c>
      <c r="Q11" s="230">
        <v>4696.998</v>
      </c>
      <c r="R11" s="229">
        <f t="shared" si="4"/>
        <v>107491.49100000001</v>
      </c>
      <c r="S11" s="232">
        <f t="shared" si="5"/>
        <v>0.44709739301995616</v>
      </c>
      <c r="T11" s="233">
        <v>59529.138000000006</v>
      </c>
      <c r="U11" s="230">
        <v>26213.67</v>
      </c>
      <c r="V11" s="229">
        <v>14728.948999999997</v>
      </c>
      <c r="W11" s="230">
        <v>8808.546</v>
      </c>
      <c r="X11" s="229">
        <f t="shared" si="6"/>
        <v>109280.303</v>
      </c>
      <c r="Y11" s="228">
        <f t="shared" si="7"/>
        <v>-0.016369024891887296</v>
      </c>
    </row>
    <row r="12" spans="1:25" ht="19.5" customHeight="1">
      <c r="A12" s="235" t="s">
        <v>367</v>
      </c>
      <c r="B12" s="233">
        <v>4029.388</v>
      </c>
      <c r="C12" s="230">
        <v>425.093</v>
      </c>
      <c r="D12" s="229">
        <v>484.799</v>
      </c>
      <c r="E12" s="230">
        <v>24.53</v>
      </c>
      <c r="F12" s="229">
        <f t="shared" si="0"/>
        <v>4963.8099999999995</v>
      </c>
      <c r="G12" s="232">
        <f t="shared" si="1"/>
        <v>0.09405810466649896</v>
      </c>
      <c r="H12" s="233">
        <v>4368.263</v>
      </c>
      <c r="I12" s="230">
        <v>733.788</v>
      </c>
      <c r="J12" s="229">
        <v>106.622</v>
      </c>
      <c r="K12" s="230"/>
      <c r="L12" s="229">
        <f t="shared" si="2"/>
        <v>5208.673</v>
      </c>
      <c r="M12" s="234">
        <f t="shared" si="3"/>
        <v>-0.04701063015474394</v>
      </c>
      <c r="N12" s="233">
        <v>19889.364000000005</v>
      </c>
      <c r="O12" s="230">
        <v>2052.9640000000004</v>
      </c>
      <c r="P12" s="229">
        <v>3175.284</v>
      </c>
      <c r="Q12" s="230">
        <v>414.775</v>
      </c>
      <c r="R12" s="229">
        <f t="shared" si="4"/>
        <v>25532.387000000006</v>
      </c>
      <c r="S12" s="232">
        <f t="shared" si="5"/>
        <v>0.10619876567975618</v>
      </c>
      <c r="T12" s="233">
        <v>19495.752</v>
      </c>
      <c r="U12" s="230">
        <v>2817.007</v>
      </c>
      <c r="V12" s="229">
        <v>3797.7279999999996</v>
      </c>
      <c r="W12" s="230">
        <v>427.334</v>
      </c>
      <c r="X12" s="229">
        <f t="shared" si="6"/>
        <v>26537.821</v>
      </c>
      <c r="Y12" s="228">
        <f t="shared" si="7"/>
        <v>-0.037886833285972976</v>
      </c>
    </row>
    <row r="13" spans="1:25" ht="19.5" customHeight="1">
      <c r="A13" s="235" t="s">
        <v>374</v>
      </c>
      <c r="B13" s="233">
        <v>32.234</v>
      </c>
      <c r="C13" s="230">
        <v>613.058</v>
      </c>
      <c r="D13" s="229">
        <v>0</v>
      </c>
      <c r="E13" s="230">
        <v>0</v>
      </c>
      <c r="F13" s="229">
        <f aca="true" t="shared" si="8" ref="F13:F18">SUM(B13:E13)</f>
        <v>645.292</v>
      </c>
      <c r="G13" s="232">
        <f aca="true" t="shared" si="9" ref="G13:G18">F13/$F$9</f>
        <v>0.012227491075696784</v>
      </c>
      <c r="H13" s="233">
        <v>18.36</v>
      </c>
      <c r="I13" s="230">
        <v>457.104</v>
      </c>
      <c r="J13" s="229"/>
      <c r="K13" s="230"/>
      <c r="L13" s="229">
        <f aca="true" t="shared" si="10" ref="L13:L18">SUM(H13:K13)</f>
        <v>475.464</v>
      </c>
      <c r="M13" s="234">
        <f t="shared" si="3"/>
        <v>0.35718371948244254</v>
      </c>
      <c r="N13" s="233">
        <v>141.948</v>
      </c>
      <c r="O13" s="230">
        <v>3042.286</v>
      </c>
      <c r="P13" s="229">
        <v>0</v>
      </c>
      <c r="Q13" s="230">
        <v>0</v>
      </c>
      <c r="R13" s="229">
        <f aca="true" t="shared" si="11" ref="R13:R18">SUM(N13:Q13)</f>
        <v>3184.234</v>
      </c>
      <c r="S13" s="232">
        <f aca="true" t="shared" si="12" ref="S13:S18">R13/$R$9</f>
        <v>0.013244422483315511</v>
      </c>
      <c r="T13" s="233">
        <v>161.43400000000003</v>
      </c>
      <c r="U13" s="230">
        <v>2220.7809999999995</v>
      </c>
      <c r="V13" s="229">
        <v>0</v>
      </c>
      <c r="W13" s="230">
        <v>0</v>
      </c>
      <c r="X13" s="229">
        <f aca="true" t="shared" si="13" ref="X13:X18">SUM(T13:W13)</f>
        <v>2382.2149999999997</v>
      </c>
      <c r="Y13" s="228">
        <f aca="true" t="shared" si="14" ref="Y13:Y18">IF(ISERROR(R13/X13-1),"         /0",IF(R13/X13&gt;5,"  *  ",(R13/X13-1)))</f>
        <v>0.3366694441937441</v>
      </c>
    </row>
    <row r="14" spans="1:25" ht="19.5" customHeight="1">
      <c r="A14" s="235" t="s">
        <v>369</v>
      </c>
      <c r="B14" s="233">
        <v>28.53</v>
      </c>
      <c r="C14" s="230">
        <v>503.021</v>
      </c>
      <c r="D14" s="229">
        <v>0</v>
      </c>
      <c r="E14" s="230">
        <v>0</v>
      </c>
      <c r="F14" s="229">
        <f t="shared" si="8"/>
        <v>531.551</v>
      </c>
      <c r="G14" s="232">
        <f t="shared" si="9"/>
        <v>0.010072238783027996</v>
      </c>
      <c r="H14" s="233">
        <v>48.492999999999995</v>
      </c>
      <c r="I14" s="230">
        <v>540.9680000000001</v>
      </c>
      <c r="J14" s="229"/>
      <c r="K14" s="230"/>
      <c r="L14" s="229">
        <f t="shared" si="10"/>
        <v>589.461</v>
      </c>
      <c r="M14" s="234">
        <f t="shared" si="3"/>
        <v>-0.09824229253504468</v>
      </c>
      <c r="N14" s="233">
        <v>231.754</v>
      </c>
      <c r="O14" s="230">
        <v>2399.4390000000003</v>
      </c>
      <c r="P14" s="229">
        <v>0</v>
      </c>
      <c r="Q14" s="230">
        <v>50.477</v>
      </c>
      <c r="R14" s="229">
        <f t="shared" si="11"/>
        <v>2681.67</v>
      </c>
      <c r="S14" s="232">
        <f t="shared" si="12"/>
        <v>0.011154070473725457</v>
      </c>
      <c r="T14" s="233">
        <v>248.94</v>
      </c>
      <c r="U14" s="230">
        <v>2862.2119999999995</v>
      </c>
      <c r="V14" s="229">
        <v>0</v>
      </c>
      <c r="W14" s="230">
        <v>0</v>
      </c>
      <c r="X14" s="229">
        <f t="shared" si="13"/>
        <v>3111.1519999999996</v>
      </c>
      <c r="Y14" s="228">
        <f t="shared" si="14"/>
        <v>-0.13804597139580432</v>
      </c>
    </row>
    <row r="15" spans="1:25" ht="19.5" customHeight="1">
      <c r="A15" s="235" t="s">
        <v>371</v>
      </c>
      <c r="B15" s="233">
        <v>270.18</v>
      </c>
      <c r="C15" s="230">
        <v>93.062</v>
      </c>
      <c r="D15" s="229">
        <v>0</v>
      </c>
      <c r="E15" s="230">
        <v>0</v>
      </c>
      <c r="F15" s="229">
        <f t="shared" si="8"/>
        <v>363.242</v>
      </c>
      <c r="G15" s="232">
        <f t="shared" si="9"/>
        <v>0.006882989891891192</v>
      </c>
      <c r="H15" s="233">
        <v>180.285</v>
      </c>
      <c r="I15" s="230">
        <v>127.00800000000001</v>
      </c>
      <c r="J15" s="229"/>
      <c r="K15" s="230"/>
      <c r="L15" s="229">
        <f t="shared" si="10"/>
        <v>307.293</v>
      </c>
      <c r="M15" s="234">
        <f t="shared" si="3"/>
        <v>0.18207053203294588</v>
      </c>
      <c r="N15" s="233">
        <v>1021.752</v>
      </c>
      <c r="O15" s="230">
        <v>592.495</v>
      </c>
      <c r="P15" s="229"/>
      <c r="Q15" s="230"/>
      <c r="R15" s="229">
        <f t="shared" si="11"/>
        <v>1614.2469999999998</v>
      </c>
      <c r="S15" s="232">
        <f t="shared" si="12"/>
        <v>0.006714258204775344</v>
      </c>
      <c r="T15" s="233">
        <v>808.4319999999999</v>
      </c>
      <c r="U15" s="230">
        <v>532.666</v>
      </c>
      <c r="V15" s="229">
        <v>0</v>
      </c>
      <c r="W15" s="230">
        <v>0</v>
      </c>
      <c r="X15" s="229">
        <f t="shared" si="13"/>
        <v>1341.098</v>
      </c>
      <c r="Y15" s="228">
        <f t="shared" si="14"/>
        <v>0.20367564488202938</v>
      </c>
    </row>
    <row r="16" spans="1:25" ht="19.5" customHeight="1">
      <c r="A16" s="235" t="s">
        <v>376</v>
      </c>
      <c r="B16" s="233">
        <v>100.562</v>
      </c>
      <c r="C16" s="230">
        <v>75.957</v>
      </c>
      <c r="D16" s="229">
        <v>0</v>
      </c>
      <c r="E16" s="230">
        <v>0</v>
      </c>
      <c r="F16" s="229">
        <f t="shared" si="8"/>
        <v>176.519</v>
      </c>
      <c r="G16" s="232">
        <f t="shared" si="9"/>
        <v>0.0033448183104562287</v>
      </c>
      <c r="H16" s="233">
        <v>70.503</v>
      </c>
      <c r="I16" s="230">
        <v>61.354</v>
      </c>
      <c r="J16" s="229"/>
      <c r="K16" s="230"/>
      <c r="L16" s="229">
        <f t="shared" si="10"/>
        <v>131.857</v>
      </c>
      <c r="M16" s="234">
        <f t="shared" si="3"/>
        <v>0.3387154265605923</v>
      </c>
      <c r="N16" s="233">
        <v>619.384</v>
      </c>
      <c r="O16" s="230">
        <v>455.015</v>
      </c>
      <c r="P16" s="229"/>
      <c r="Q16" s="230"/>
      <c r="R16" s="229">
        <f t="shared" si="11"/>
        <v>1074.399</v>
      </c>
      <c r="S16" s="232">
        <f t="shared" si="12"/>
        <v>0.004468828067174618</v>
      </c>
      <c r="T16" s="233">
        <v>443.89700000000005</v>
      </c>
      <c r="U16" s="230">
        <v>310.824</v>
      </c>
      <c r="V16" s="229"/>
      <c r="W16" s="230"/>
      <c r="X16" s="229">
        <f t="shared" si="13"/>
        <v>754.721</v>
      </c>
      <c r="Y16" s="228">
        <f t="shared" si="14"/>
        <v>0.4235710944839217</v>
      </c>
    </row>
    <row r="17" spans="1:25" ht="19.5" customHeight="1">
      <c r="A17" s="235" t="s">
        <v>468</v>
      </c>
      <c r="B17" s="233">
        <v>54.509</v>
      </c>
      <c r="C17" s="230">
        <v>21.463</v>
      </c>
      <c r="D17" s="229">
        <v>0</v>
      </c>
      <c r="E17" s="230">
        <v>0</v>
      </c>
      <c r="F17" s="229">
        <f t="shared" si="8"/>
        <v>75.97200000000001</v>
      </c>
      <c r="G17" s="232">
        <f t="shared" si="9"/>
        <v>0.001439576117482994</v>
      </c>
      <c r="H17" s="233">
        <v>53.979</v>
      </c>
      <c r="I17" s="230">
        <v>13.209</v>
      </c>
      <c r="J17" s="229"/>
      <c r="K17" s="230"/>
      <c r="L17" s="229">
        <f t="shared" si="10"/>
        <v>67.188</v>
      </c>
      <c r="M17" s="234">
        <f t="shared" si="3"/>
        <v>0.13073763171995</v>
      </c>
      <c r="N17" s="233">
        <v>108.5</v>
      </c>
      <c r="O17" s="230">
        <v>35.302</v>
      </c>
      <c r="P17" s="229"/>
      <c r="Q17" s="230"/>
      <c r="R17" s="229">
        <f t="shared" si="11"/>
        <v>143.802</v>
      </c>
      <c r="S17" s="232">
        <f t="shared" si="12"/>
        <v>0.0005981264071502713</v>
      </c>
      <c r="T17" s="233">
        <v>195.952</v>
      </c>
      <c r="U17" s="230">
        <v>49.285</v>
      </c>
      <c r="V17" s="229"/>
      <c r="W17" s="230"/>
      <c r="X17" s="229">
        <f t="shared" si="13"/>
        <v>245.237</v>
      </c>
      <c r="Y17" s="228">
        <f t="shared" si="14"/>
        <v>-0.41362029383820553</v>
      </c>
    </row>
    <row r="18" spans="1:25" ht="19.5" customHeight="1">
      <c r="A18" s="235" t="s">
        <v>377</v>
      </c>
      <c r="B18" s="233">
        <v>38.794</v>
      </c>
      <c r="C18" s="230">
        <v>0.475</v>
      </c>
      <c r="D18" s="229">
        <v>0</v>
      </c>
      <c r="E18" s="230">
        <v>0</v>
      </c>
      <c r="F18" s="229">
        <f t="shared" si="8"/>
        <v>39.269</v>
      </c>
      <c r="G18" s="232">
        <f t="shared" si="9"/>
        <v>0.0007440993334049344</v>
      </c>
      <c r="H18" s="233">
        <v>32.432</v>
      </c>
      <c r="I18" s="230">
        <v>7.691</v>
      </c>
      <c r="J18" s="229"/>
      <c r="K18" s="230"/>
      <c r="L18" s="229">
        <f t="shared" si="10"/>
        <v>40.123000000000005</v>
      </c>
      <c r="M18" s="234">
        <f t="shared" si="3"/>
        <v>-0.021284550008723313</v>
      </c>
      <c r="N18" s="233">
        <v>141.56400000000002</v>
      </c>
      <c r="O18" s="230">
        <v>1.6829999999999998</v>
      </c>
      <c r="P18" s="229"/>
      <c r="Q18" s="230"/>
      <c r="R18" s="229">
        <f t="shared" si="11"/>
        <v>143.247</v>
      </c>
      <c r="S18" s="232">
        <f t="shared" si="12"/>
        <v>0.000595817954166527</v>
      </c>
      <c r="T18" s="233">
        <v>405.368</v>
      </c>
      <c r="U18" s="230">
        <v>88.652</v>
      </c>
      <c r="V18" s="229"/>
      <c r="W18" s="230"/>
      <c r="X18" s="229">
        <f t="shared" si="13"/>
        <v>494.02</v>
      </c>
      <c r="Y18" s="228">
        <f t="shared" si="14"/>
        <v>-0.710038055139468</v>
      </c>
    </row>
    <row r="19" spans="1:25" ht="19.5" customHeight="1">
      <c r="A19" s="235" t="s">
        <v>368</v>
      </c>
      <c r="B19" s="233">
        <v>11.803</v>
      </c>
      <c r="C19" s="230">
        <v>25.723</v>
      </c>
      <c r="D19" s="229">
        <v>0</v>
      </c>
      <c r="E19" s="230">
        <v>0</v>
      </c>
      <c r="F19" s="229">
        <f t="shared" si="0"/>
        <v>37.525999999999996</v>
      </c>
      <c r="G19" s="232">
        <f t="shared" si="1"/>
        <v>0.000711071623554294</v>
      </c>
      <c r="H19" s="233">
        <v>23.868</v>
      </c>
      <c r="I19" s="230">
        <v>18.158</v>
      </c>
      <c r="J19" s="229"/>
      <c r="K19" s="230"/>
      <c r="L19" s="229">
        <f t="shared" si="2"/>
        <v>42.025999999999996</v>
      </c>
      <c r="M19" s="234">
        <f t="shared" si="3"/>
        <v>-0.10707657164612383</v>
      </c>
      <c r="N19" s="233">
        <v>49.453</v>
      </c>
      <c r="O19" s="230">
        <v>90.29799999999999</v>
      </c>
      <c r="P19" s="229"/>
      <c r="Q19" s="230"/>
      <c r="R19" s="229">
        <f t="shared" si="4"/>
        <v>139.75099999999998</v>
      </c>
      <c r="S19" s="232">
        <f t="shared" si="5"/>
        <v>0.0005812767800563105</v>
      </c>
      <c r="T19" s="233">
        <v>82.03699999999999</v>
      </c>
      <c r="U19" s="230">
        <v>99.85300000000001</v>
      </c>
      <c r="V19" s="229"/>
      <c r="W19" s="230"/>
      <c r="X19" s="229">
        <f t="shared" si="6"/>
        <v>181.89</v>
      </c>
      <c r="Y19" s="228">
        <f t="shared" si="7"/>
        <v>-0.23167298916927825</v>
      </c>
    </row>
    <row r="20" spans="1:25" ht="19.5" customHeight="1" thickBot="1">
      <c r="A20" s="235" t="s">
        <v>242</v>
      </c>
      <c r="B20" s="233">
        <v>650.3199999999999</v>
      </c>
      <c r="C20" s="230">
        <v>667.876</v>
      </c>
      <c r="D20" s="229">
        <v>251.59599999999998</v>
      </c>
      <c r="E20" s="230">
        <v>49.193</v>
      </c>
      <c r="F20" s="229">
        <f t="shared" si="0"/>
        <v>1618.985</v>
      </c>
      <c r="G20" s="232">
        <f t="shared" si="1"/>
        <v>0.030677777872942725</v>
      </c>
      <c r="H20" s="233">
        <v>450.934</v>
      </c>
      <c r="I20" s="230">
        <v>509.805</v>
      </c>
      <c r="J20" s="229">
        <v>15.575</v>
      </c>
      <c r="K20" s="230">
        <v>13.965</v>
      </c>
      <c r="L20" s="229">
        <f t="shared" si="2"/>
        <v>990.2790000000001</v>
      </c>
      <c r="M20" s="234">
        <f t="shared" si="3"/>
        <v>0.6348776455928073</v>
      </c>
      <c r="N20" s="233">
        <v>3261.9129999999996</v>
      </c>
      <c r="O20" s="230">
        <v>2822.1870000000004</v>
      </c>
      <c r="P20" s="229">
        <v>1027.398</v>
      </c>
      <c r="Q20" s="230">
        <v>180.42000000000002</v>
      </c>
      <c r="R20" s="229">
        <f t="shared" si="4"/>
        <v>7291.918000000001</v>
      </c>
      <c r="S20" s="232">
        <f t="shared" si="5"/>
        <v>0.030329819575349387</v>
      </c>
      <c r="T20" s="233">
        <v>2218.32</v>
      </c>
      <c r="U20" s="230">
        <v>1994.9679999999998</v>
      </c>
      <c r="V20" s="229">
        <v>65.803</v>
      </c>
      <c r="W20" s="230">
        <v>14.165</v>
      </c>
      <c r="X20" s="229">
        <f t="shared" si="6"/>
        <v>4293.256</v>
      </c>
      <c r="Y20" s="228">
        <f t="shared" si="7"/>
        <v>0.698458698945509</v>
      </c>
    </row>
    <row r="21" spans="1:25" s="236" customFormat="1" ht="19.5" customHeight="1">
      <c r="A21" s="243" t="s">
        <v>60</v>
      </c>
      <c r="B21" s="240">
        <f>SUM(B22:B35)</f>
        <v>3805.8710000000005</v>
      </c>
      <c r="C21" s="239">
        <f>SUM(C22:C35)</f>
        <v>5409.932</v>
      </c>
      <c r="D21" s="238">
        <f>SUM(D22:D35)</f>
        <v>0.001</v>
      </c>
      <c r="E21" s="239">
        <f>SUM(E22:E35)</f>
        <v>367.52000000000004</v>
      </c>
      <c r="F21" s="238">
        <f t="shared" si="0"/>
        <v>9583.324</v>
      </c>
      <c r="G21" s="241">
        <f t="shared" si="1"/>
        <v>0.18159222287818663</v>
      </c>
      <c r="H21" s="240">
        <f>SUM(H22:H35)</f>
        <v>3127.6390000000006</v>
      </c>
      <c r="I21" s="239">
        <f>SUM(I22:I35)</f>
        <v>5011.036999999999</v>
      </c>
      <c r="J21" s="238">
        <f>SUM(J22:J35)</f>
        <v>0.245</v>
      </c>
      <c r="K21" s="239">
        <f>SUM(K22:K35)</f>
        <v>277.868</v>
      </c>
      <c r="L21" s="238">
        <f t="shared" si="2"/>
        <v>8416.788999999999</v>
      </c>
      <c r="M21" s="242">
        <f t="shared" si="3"/>
        <v>0.1385962033739947</v>
      </c>
      <c r="N21" s="240">
        <f>SUM(N22:N35)</f>
        <v>16855.263999999996</v>
      </c>
      <c r="O21" s="239">
        <f>SUM(O22:O35)</f>
        <v>25054.061999999994</v>
      </c>
      <c r="P21" s="238">
        <f>SUM(P22:P35)</f>
        <v>0.192</v>
      </c>
      <c r="Q21" s="239">
        <f>SUM(Q22:Q35)</f>
        <v>1563.4830000000002</v>
      </c>
      <c r="R21" s="238">
        <f t="shared" si="4"/>
        <v>43473.00099999999</v>
      </c>
      <c r="S21" s="241">
        <f t="shared" si="5"/>
        <v>0.1808205024698554</v>
      </c>
      <c r="T21" s="240">
        <f>SUM(T22:T35)</f>
        <v>14559.485</v>
      </c>
      <c r="U21" s="239">
        <f>SUM(U22:U35)</f>
        <v>24817.345000000005</v>
      </c>
      <c r="V21" s="238">
        <f>SUM(V22:V35)</f>
        <v>11.784</v>
      </c>
      <c r="W21" s="239">
        <f>SUM(W22:W35)</f>
        <v>1266.0549999999998</v>
      </c>
      <c r="X21" s="238">
        <f t="shared" si="6"/>
        <v>40654.669</v>
      </c>
      <c r="Y21" s="237">
        <f t="shared" si="7"/>
        <v>0.06932369809725891</v>
      </c>
    </row>
    <row r="22" spans="1:25" ht="19.5" customHeight="1">
      <c r="A22" s="250" t="s">
        <v>382</v>
      </c>
      <c r="B22" s="247">
        <v>630.687</v>
      </c>
      <c r="C22" s="245">
        <v>2171.798</v>
      </c>
      <c r="D22" s="246">
        <v>0</v>
      </c>
      <c r="E22" s="245">
        <v>45.768</v>
      </c>
      <c r="F22" s="246">
        <f t="shared" si="0"/>
        <v>2848.2529999999997</v>
      </c>
      <c r="G22" s="248">
        <f t="shared" si="1"/>
        <v>0.053970897111426434</v>
      </c>
      <c r="H22" s="247">
        <v>688.0709999999999</v>
      </c>
      <c r="I22" s="245">
        <v>2037.61</v>
      </c>
      <c r="J22" s="246"/>
      <c r="K22" s="245"/>
      <c r="L22" s="229">
        <f t="shared" si="2"/>
        <v>2725.6809999999996</v>
      </c>
      <c r="M22" s="249">
        <f t="shared" si="3"/>
        <v>0.04496931225627665</v>
      </c>
      <c r="N22" s="247">
        <v>2770.88</v>
      </c>
      <c r="O22" s="245">
        <v>8455.747999999998</v>
      </c>
      <c r="P22" s="246"/>
      <c r="Q22" s="245">
        <v>488.99700000000007</v>
      </c>
      <c r="R22" s="246">
        <f t="shared" si="4"/>
        <v>11715.624999999996</v>
      </c>
      <c r="S22" s="248">
        <f t="shared" si="5"/>
        <v>0.04872967475257573</v>
      </c>
      <c r="T22" s="251">
        <v>3442.6100000000006</v>
      </c>
      <c r="U22" s="245">
        <v>9048.150000000001</v>
      </c>
      <c r="V22" s="246">
        <v>0</v>
      </c>
      <c r="W22" s="245">
        <v>0</v>
      </c>
      <c r="X22" s="246">
        <f t="shared" si="6"/>
        <v>12490.760000000002</v>
      </c>
      <c r="Y22" s="244">
        <f t="shared" si="7"/>
        <v>-0.06205667229215883</v>
      </c>
    </row>
    <row r="23" spans="1:25" ht="19.5" customHeight="1">
      <c r="A23" s="250" t="s">
        <v>381</v>
      </c>
      <c r="B23" s="247">
        <v>574.424</v>
      </c>
      <c r="C23" s="245">
        <v>559.038</v>
      </c>
      <c r="D23" s="246">
        <v>0</v>
      </c>
      <c r="E23" s="245">
        <v>0</v>
      </c>
      <c r="F23" s="246">
        <f t="shared" si="0"/>
        <v>1133.462</v>
      </c>
      <c r="G23" s="248">
        <f t="shared" si="1"/>
        <v>0.02147771317425511</v>
      </c>
      <c r="H23" s="247">
        <v>481.829</v>
      </c>
      <c r="I23" s="245">
        <v>475.495</v>
      </c>
      <c r="J23" s="246"/>
      <c r="K23" s="245">
        <v>0.355</v>
      </c>
      <c r="L23" s="246">
        <f t="shared" si="2"/>
        <v>957.6790000000001</v>
      </c>
      <c r="M23" s="249">
        <f t="shared" si="3"/>
        <v>0.18355106460515458</v>
      </c>
      <c r="N23" s="247">
        <v>2825.484999999999</v>
      </c>
      <c r="O23" s="245">
        <v>2304.5550000000003</v>
      </c>
      <c r="P23" s="246">
        <v>0</v>
      </c>
      <c r="Q23" s="245">
        <v>11.004</v>
      </c>
      <c r="R23" s="246">
        <f t="shared" si="4"/>
        <v>5141.043999999999</v>
      </c>
      <c r="S23" s="248">
        <f t="shared" si="5"/>
        <v>0.02138352857902852</v>
      </c>
      <c r="T23" s="251">
        <v>1986.8119999999997</v>
      </c>
      <c r="U23" s="245">
        <v>2960.463999999999</v>
      </c>
      <c r="V23" s="246">
        <v>0.05</v>
      </c>
      <c r="W23" s="245">
        <v>55.178999999999995</v>
      </c>
      <c r="X23" s="246">
        <f t="shared" si="6"/>
        <v>5002.504999999999</v>
      </c>
      <c r="Y23" s="244">
        <f t="shared" si="7"/>
        <v>0.02769392534340298</v>
      </c>
    </row>
    <row r="24" spans="1:25" ht="19.5" customHeight="1">
      <c r="A24" s="250" t="s">
        <v>383</v>
      </c>
      <c r="B24" s="247">
        <v>671.0239999999999</v>
      </c>
      <c r="C24" s="245">
        <v>246.014</v>
      </c>
      <c r="D24" s="246">
        <v>0</v>
      </c>
      <c r="E24" s="245">
        <v>117.318</v>
      </c>
      <c r="F24" s="229">
        <f t="shared" si="0"/>
        <v>1034.356</v>
      </c>
      <c r="G24" s="248">
        <f t="shared" si="1"/>
        <v>0.019599776161944395</v>
      </c>
      <c r="H24" s="247">
        <v>627.248</v>
      </c>
      <c r="I24" s="245">
        <v>109.238</v>
      </c>
      <c r="J24" s="246"/>
      <c r="K24" s="245">
        <v>10.213</v>
      </c>
      <c r="L24" s="246">
        <f t="shared" si="2"/>
        <v>746.6990000000001</v>
      </c>
      <c r="M24" s="249" t="s">
        <v>50</v>
      </c>
      <c r="N24" s="247">
        <v>3515.3030000000003</v>
      </c>
      <c r="O24" s="245">
        <v>1287.9470000000001</v>
      </c>
      <c r="P24" s="246"/>
      <c r="Q24" s="245">
        <v>295.26800000000003</v>
      </c>
      <c r="R24" s="246">
        <f t="shared" si="4"/>
        <v>5098.518</v>
      </c>
      <c r="S24" s="248">
        <f t="shared" si="5"/>
        <v>0.021206647008602017</v>
      </c>
      <c r="T24" s="251">
        <v>2074.099</v>
      </c>
      <c r="U24" s="245">
        <v>268.651</v>
      </c>
      <c r="V24" s="246">
        <v>0</v>
      </c>
      <c r="W24" s="245">
        <v>22.903</v>
      </c>
      <c r="X24" s="246">
        <f t="shared" si="6"/>
        <v>2365.653</v>
      </c>
      <c r="Y24" s="244">
        <f t="shared" si="7"/>
        <v>1.1552264850339422</v>
      </c>
    </row>
    <row r="25" spans="1:25" ht="19.5" customHeight="1">
      <c r="A25" s="250" t="s">
        <v>384</v>
      </c>
      <c r="B25" s="247">
        <v>441.88200000000006</v>
      </c>
      <c r="C25" s="245">
        <v>451.9</v>
      </c>
      <c r="D25" s="246">
        <v>0</v>
      </c>
      <c r="E25" s="245">
        <v>0</v>
      </c>
      <c r="F25" s="246">
        <f>SUM(B25:E25)</f>
        <v>893.782</v>
      </c>
      <c r="G25" s="248">
        <f>F25/$F$9</f>
        <v>0.016936071466279488</v>
      </c>
      <c r="H25" s="247">
        <v>238.512</v>
      </c>
      <c r="I25" s="245">
        <v>297.298</v>
      </c>
      <c r="J25" s="246"/>
      <c r="K25" s="245"/>
      <c r="L25" s="246">
        <f>SUM(H25:K25)</f>
        <v>535.81</v>
      </c>
      <c r="M25" s="249">
        <f aca="true" t="shared" si="15" ref="M25:M42">IF(ISERROR(F25/L25-1),"         /0",(F25/L25-1))</f>
        <v>0.6680950336873148</v>
      </c>
      <c r="N25" s="247">
        <v>1676.348</v>
      </c>
      <c r="O25" s="245">
        <v>2140.0950000000003</v>
      </c>
      <c r="P25" s="246"/>
      <c r="Q25" s="245">
        <v>20.732</v>
      </c>
      <c r="R25" s="246">
        <f>SUM(N25:Q25)</f>
        <v>3837.175</v>
      </c>
      <c r="S25" s="248">
        <f>R25/$R$9</f>
        <v>0.015960248789007404</v>
      </c>
      <c r="T25" s="251">
        <v>895.2210000000001</v>
      </c>
      <c r="U25" s="245">
        <v>1470.599</v>
      </c>
      <c r="V25" s="246"/>
      <c r="W25" s="245">
        <v>25.033</v>
      </c>
      <c r="X25" s="246">
        <f>SUM(T25:W25)</f>
        <v>2390.853</v>
      </c>
      <c r="Y25" s="244">
        <f>IF(ISERROR(R25/X25-1),"         /0",IF(R25/X25&gt;5,"  *  ",(R25/X25-1)))</f>
        <v>0.6049397432631785</v>
      </c>
    </row>
    <row r="26" spans="1:25" ht="19.5" customHeight="1">
      <c r="A26" s="250" t="s">
        <v>387</v>
      </c>
      <c r="B26" s="247">
        <v>388.212</v>
      </c>
      <c r="C26" s="245">
        <v>311.077</v>
      </c>
      <c r="D26" s="246">
        <v>0</v>
      </c>
      <c r="E26" s="245">
        <v>0</v>
      </c>
      <c r="F26" s="246">
        <f>SUM(B26:E26)</f>
        <v>699.289</v>
      </c>
      <c r="G26" s="248">
        <f>F26/$F$9</f>
        <v>0.01325066792526938</v>
      </c>
      <c r="H26" s="247">
        <v>323.637</v>
      </c>
      <c r="I26" s="245">
        <v>338.296</v>
      </c>
      <c r="J26" s="246"/>
      <c r="K26" s="245"/>
      <c r="L26" s="246">
        <f>SUM(H26:K26)</f>
        <v>661.933</v>
      </c>
      <c r="M26" s="249">
        <f t="shared" si="15"/>
        <v>0.056434714691668164</v>
      </c>
      <c r="N26" s="247">
        <v>1424.68</v>
      </c>
      <c r="O26" s="245">
        <v>1345.707</v>
      </c>
      <c r="P26" s="246"/>
      <c r="Q26" s="245"/>
      <c r="R26" s="246">
        <f>SUM(N26:Q26)</f>
        <v>2770.387</v>
      </c>
      <c r="S26" s="248">
        <f>R26/$R$9</f>
        <v>0.011523077723020674</v>
      </c>
      <c r="T26" s="251">
        <v>1362.27</v>
      </c>
      <c r="U26" s="245">
        <v>1662.2170000000003</v>
      </c>
      <c r="V26" s="246"/>
      <c r="W26" s="245"/>
      <c r="X26" s="246">
        <f>SUM(T26:W26)</f>
        <v>3024.487</v>
      </c>
      <c r="Y26" s="244">
        <f>IF(ISERROR(R26/X26-1),"         /0",IF(R26/X26&gt;5,"  *  ",(R26/X26-1)))</f>
        <v>-0.0840142477054786</v>
      </c>
    </row>
    <row r="27" spans="1:25" ht="19.5" customHeight="1">
      <c r="A27" s="250" t="s">
        <v>444</v>
      </c>
      <c r="B27" s="247">
        <v>0</v>
      </c>
      <c r="C27" s="245">
        <v>620.8919999999999</v>
      </c>
      <c r="D27" s="246">
        <v>0</v>
      </c>
      <c r="E27" s="245">
        <v>24.887</v>
      </c>
      <c r="F27" s="246">
        <f>SUM(B27:E27)</f>
        <v>645.779</v>
      </c>
      <c r="G27" s="248">
        <f>F27/$F$9</f>
        <v>0.012236719127731931</v>
      </c>
      <c r="H27" s="247"/>
      <c r="I27" s="245">
        <v>539.9110000000001</v>
      </c>
      <c r="J27" s="246"/>
      <c r="K27" s="245">
        <v>122.082</v>
      </c>
      <c r="L27" s="246">
        <f>SUM(H27:K27)</f>
        <v>661.993</v>
      </c>
      <c r="M27" s="249">
        <f t="shared" si="15"/>
        <v>-0.02449270611622789</v>
      </c>
      <c r="N27" s="247">
        <v>6.649</v>
      </c>
      <c r="O27" s="245">
        <v>3235.7129999999997</v>
      </c>
      <c r="P27" s="246"/>
      <c r="Q27" s="245">
        <v>69.292</v>
      </c>
      <c r="R27" s="246">
        <f>SUM(N27:Q27)</f>
        <v>3311.6539999999995</v>
      </c>
      <c r="S27" s="248">
        <f>R27/$R$9</f>
        <v>0.013774410013385242</v>
      </c>
      <c r="T27" s="251">
        <v>0</v>
      </c>
      <c r="U27" s="245">
        <v>3045.737</v>
      </c>
      <c r="V27" s="246"/>
      <c r="W27" s="245">
        <v>436.7540000000001</v>
      </c>
      <c r="X27" s="246">
        <f>SUM(T27:W27)</f>
        <v>3482.491</v>
      </c>
      <c r="Y27" s="244">
        <f>IF(ISERROR(R27/X27-1),"         /0",IF(R27/X27&gt;5,"  *  ",(R27/X27-1)))</f>
        <v>-0.049055977459812605</v>
      </c>
    </row>
    <row r="28" spans="1:25" ht="19.5" customHeight="1">
      <c r="A28" s="250" t="s">
        <v>386</v>
      </c>
      <c r="B28" s="247">
        <v>260.813</v>
      </c>
      <c r="C28" s="245">
        <v>368.91200000000003</v>
      </c>
      <c r="D28" s="246">
        <v>0</v>
      </c>
      <c r="E28" s="245">
        <v>0</v>
      </c>
      <c r="F28" s="246">
        <f>SUM(B28:E28)</f>
        <v>629.725</v>
      </c>
      <c r="G28" s="248">
        <f>F28/$F$9</f>
        <v>0.011932515539698551</v>
      </c>
      <c r="H28" s="247">
        <v>222.55700000000004</v>
      </c>
      <c r="I28" s="245">
        <v>413.972</v>
      </c>
      <c r="J28" s="246"/>
      <c r="K28" s="245">
        <v>100.751</v>
      </c>
      <c r="L28" s="246">
        <f>SUM(H28:K28)</f>
        <v>737.28</v>
      </c>
      <c r="M28" s="249">
        <f t="shared" si="15"/>
        <v>-0.14588080512152768</v>
      </c>
      <c r="N28" s="247">
        <v>960.711</v>
      </c>
      <c r="O28" s="245">
        <v>1784.2659999999998</v>
      </c>
      <c r="P28" s="246"/>
      <c r="Q28" s="245">
        <v>115.322</v>
      </c>
      <c r="R28" s="246">
        <f>SUM(N28:Q28)</f>
        <v>2860.299</v>
      </c>
      <c r="S28" s="248">
        <f>R28/$R$9</f>
        <v>0.011897055425136744</v>
      </c>
      <c r="T28" s="251">
        <v>2084.426</v>
      </c>
      <c r="U28" s="245">
        <v>2213.493</v>
      </c>
      <c r="V28" s="246">
        <v>11.084</v>
      </c>
      <c r="W28" s="245">
        <v>396.21400000000006</v>
      </c>
      <c r="X28" s="246">
        <f>SUM(T28:W28)</f>
        <v>4705.217</v>
      </c>
      <c r="Y28" s="244">
        <f>IF(ISERROR(R28/X28-1),"         /0",IF(R28/X28&gt;5,"  *  ",(R28/X28-1)))</f>
        <v>-0.39210051311129746</v>
      </c>
    </row>
    <row r="29" spans="1:25" ht="19.5" customHeight="1">
      <c r="A29" s="250" t="s">
        <v>389</v>
      </c>
      <c r="B29" s="247">
        <v>144.34</v>
      </c>
      <c r="C29" s="245">
        <v>357.147</v>
      </c>
      <c r="D29" s="246">
        <v>0</v>
      </c>
      <c r="E29" s="245">
        <v>0</v>
      </c>
      <c r="F29" s="246">
        <f>SUM(B29:E29)</f>
        <v>501.48699999999997</v>
      </c>
      <c r="G29" s="248">
        <f>F29/$F$9</f>
        <v>0.009502562897227848</v>
      </c>
      <c r="H29" s="247">
        <v>19.183</v>
      </c>
      <c r="I29" s="245">
        <v>475.518</v>
      </c>
      <c r="J29" s="246"/>
      <c r="K29" s="245"/>
      <c r="L29" s="246">
        <f>SUM(H29:K29)</f>
        <v>494.70099999999996</v>
      </c>
      <c r="M29" s="249">
        <f t="shared" si="15"/>
        <v>0.013717376758890731</v>
      </c>
      <c r="N29" s="247">
        <v>435.36199999999997</v>
      </c>
      <c r="O29" s="245">
        <v>2693.4149999999995</v>
      </c>
      <c r="P29" s="246"/>
      <c r="Q29" s="245">
        <v>47.666</v>
      </c>
      <c r="R29" s="246">
        <f>SUM(N29:Q29)</f>
        <v>3176.4429999999998</v>
      </c>
      <c r="S29" s="248">
        <f>R29/$R$9</f>
        <v>0.013212016794673435</v>
      </c>
      <c r="T29" s="251">
        <v>242.39500000000007</v>
      </c>
      <c r="U29" s="245">
        <v>2619.8189999999995</v>
      </c>
      <c r="V29" s="246">
        <v>0</v>
      </c>
      <c r="W29" s="245"/>
      <c r="X29" s="246">
        <f>SUM(T29:W29)</f>
        <v>2862.2139999999995</v>
      </c>
      <c r="Y29" s="244">
        <f>IF(ISERROR(R29/X29-1),"         /0",IF(R29/X29&gt;5,"  *  ",(R29/X29-1)))</f>
        <v>0.10978529208507837</v>
      </c>
    </row>
    <row r="30" spans="1:25" ht="19.5" customHeight="1">
      <c r="A30" s="250" t="s">
        <v>388</v>
      </c>
      <c r="B30" s="247">
        <v>145.681</v>
      </c>
      <c r="C30" s="245">
        <v>16.984</v>
      </c>
      <c r="D30" s="246">
        <v>0</v>
      </c>
      <c r="E30" s="245">
        <v>0</v>
      </c>
      <c r="F30" s="246">
        <f t="shared" si="0"/>
        <v>162.66500000000002</v>
      </c>
      <c r="G30" s="248">
        <f t="shared" si="1"/>
        <v>0.0030823020211442533</v>
      </c>
      <c r="H30" s="247">
        <v>39.791000000000004</v>
      </c>
      <c r="I30" s="245">
        <v>22.963</v>
      </c>
      <c r="J30" s="246"/>
      <c r="K30" s="245"/>
      <c r="L30" s="246">
        <f t="shared" si="2"/>
        <v>62.754000000000005</v>
      </c>
      <c r="M30" s="249">
        <f t="shared" si="15"/>
        <v>1.5921056825062947</v>
      </c>
      <c r="N30" s="247">
        <v>408.17999999999995</v>
      </c>
      <c r="O30" s="245">
        <v>17.064</v>
      </c>
      <c r="P30" s="246"/>
      <c r="Q30" s="245">
        <v>1.961</v>
      </c>
      <c r="R30" s="246">
        <f t="shared" si="4"/>
        <v>427.205</v>
      </c>
      <c r="S30" s="248">
        <f t="shared" si="5"/>
        <v>0.0017769056881450304</v>
      </c>
      <c r="T30" s="251">
        <v>224.914</v>
      </c>
      <c r="U30" s="245">
        <v>109.108</v>
      </c>
      <c r="V30" s="246"/>
      <c r="W30" s="245">
        <v>10.11</v>
      </c>
      <c r="X30" s="246">
        <f t="shared" si="6"/>
        <v>344.132</v>
      </c>
      <c r="Y30" s="244">
        <f t="shared" si="7"/>
        <v>0.24139864935547983</v>
      </c>
    </row>
    <row r="31" spans="1:25" ht="19.5" customHeight="1">
      <c r="A31" s="250" t="s">
        <v>392</v>
      </c>
      <c r="B31" s="247">
        <v>111.131</v>
      </c>
      <c r="C31" s="245">
        <v>5.391</v>
      </c>
      <c r="D31" s="246">
        <v>0</v>
      </c>
      <c r="E31" s="245">
        <v>0</v>
      </c>
      <c r="F31" s="246">
        <f t="shared" si="0"/>
        <v>116.522</v>
      </c>
      <c r="G31" s="248">
        <f t="shared" si="1"/>
        <v>0.002207948828007074</v>
      </c>
      <c r="H31" s="247">
        <v>73.155</v>
      </c>
      <c r="I31" s="245">
        <v>21.271</v>
      </c>
      <c r="J31" s="246">
        <v>0</v>
      </c>
      <c r="K31" s="245"/>
      <c r="L31" s="246">
        <f t="shared" si="2"/>
        <v>94.426</v>
      </c>
      <c r="M31" s="249">
        <f t="shared" si="15"/>
        <v>0.2340033465359117</v>
      </c>
      <c r="N31" s="247">
        <v>622.144</v>
      </c>
      <c r="O31" s="245">
        <v>57.245999999999995</v>
      </c>
      <c r="P31" s="246"/>
      <c r="Q31" s="245">
        <v>16.15</v>
      </c>
      <c r="R31" s="246">
        <f t="shared" si="4"/>
        <v>695.54</v>
      </c>
      <c r="S31" s="248">
        <f t="shared" si="5"/>
        <v>0.0028930115104748174</v>
      </c>
      <c r="T31" s="251">
        <v>364.201</v>
      </c>
      <c r="U31" s="245">
        <v>83.56700000000001</v>
      </c>
      <c r="V31" s="246">
        <v>0</v>
      </c>
      <c r="W31" s="245">
        <v>24.436</v>
      </c>
      <c r="X31" s="246">
        <f t="shared" si="6"/>
        <v>472.204</v>
      </c>
      <c r="Y31" s="244">
        <f t="shared" si="7"/>
        <v>0.4729650744169891</v>
      </c>
    </row>
    <row r="32" spans="1:25" ht="19.5" customHeight="1">
      <c r="A32" s="250" t="s">
        <v>385</v>
      </c>
      <c r="B32" s="247">
        <v>33.617000000000004</v>
      </c>
      <c r="C32" s="245">
        <v>79.78399999999999</v>
      </c>
      <c r="D32" s="246">
        <v>0</v>
      </c>
      <c r="E32" s="245">
        <v>0</v>
      </c>
      <c r="F32" s="246">
        <f t="shared" si="0"/>
        <v>113.401</v>
      </c>
      <c r="G32" s="248">
        <f t="shared" si="1"/>
        <v>0.0021488097101391166</v>
      </c>
      <c r="H32" s="247">
        <v>195.05200000000002</v>
      </c>
      <c r="I32" s="245">
        <v>55.609</v>
      </c>
      <c r="J32" s="246"/>
      <c r="K32" s="245"/>
      <c r="L32" s="246">
        <f t="shared" si="2"/>
        <v>250.66100000000003</v>
      </c>
      <c r="M32" s="249">
        <f t="shared" si="15"/>
        <v>-0.5475921663122705</v>
      </c>
      <c r="N32" s="247">
        <v>195.10500000000002</v>
      </c>
      <c r="O32" s="245">
        <v>559.2810000000001</v>
      </c>
      <c r="P32" s="246"/>
      <c r="Q32" s="245"/>
      <c r="R32" s="246">
        <f t="shared" si="4"/>
        <v>754.3860000000001</v>
      </c>
      <c r="S32" s="248">
        <f t="shared" si="5"/>
        <v>0.0031377740767476437</v>
      </c>
      <c r="T32" s="251">
        <v>916.042</v>
      </c>
      <c r="U32" s="245">
        <v>160.109</v>
      </c>
      <c r="V32" s="246">
        <v>0</v>
      </c>
      <c r="W32" s="245">
        <v>0.03</v>
      </c>
      <c r="X32" s="246">
        <f t="shared" si="6"/>
        <v>1076.181</v>
      </c>
      <c r="Y32" s="244">
        <f t="shared" si="7"/>
        <v>-0.29901568602307604</v>
      </c>
    </row>
    <row r="33" spans="1:25" ht="19.5" customHeight="1">
      <c r="A33" s="250" t="s">
        <v>391</v>
      </c>
      <c r="B33" s="247">
        <v>6.987</v>
      </c>
      <c r="C33" s="245">
        <v>0</v>
      </c>
      <c r="D33" s="246">
        <v>0</v>
      </c>
      <c r="E33" s="245">
        <v>59.101</v>
      </c>
      <c r="F33" s="246">
        <f>SUM(B33:E33)</f>
        <v>66.088</v>
      </c>
      <c r="G33" s="248">
        <f>F33/$F$9</f>
        <v>0.0012522864535910083</v>
      </c>
      <c r="H33" s="247">
        <v>4.595</v>
      </c>
      <c r="I33" s="245">
        <v>0</v>
      </c>
      <c r="J33" s="246">
        <v>0</v>
      </c>
      <c r="K33" s="245"/>
      <c r="L33" s="246">
        <f>SUM(H33:K33)</f>
        <v>4.595</v>
      </c>
      <c r="M33" s="249">
        <f t="shared" si="15"/>
        <v>13.38258977149075</v>
      </c>
      <c r="N33" s="247">
        <v>20.916</v>
      </c>
      <c r="O33" s="245">
        <v>3.31</v>
      </c>
      <c r="P33" s="246">
        <v>0</v>
      </c>
      <c r="Q33" s="245">
        <v>74.65899999999999</v>
      </c>
      <c r="R33" s="246">
        <f>SUM(N33:Q33)</f>
        <v>98.88499999999999</v>
      </c>
      <c r="S33" s="248">
        <f>R33/$R$9</f>
        <v>0.0004112997717073099</v>
      </c>
      <c r="T33" s="251">
        <v>12.588000000000001</v>
      </c>
      <c r="U33" s="245">
        <v>3.5980000000000003</v>
      </c>
      <c r="V33" s="246">
        <v>0</v>
      </c>
      <c r="W33" s="245">
        <v>67.118</v>
      </c>
      <c r="X33" s="246">
        <f>SUM(T33:W33)</f>
        <v>83.304</v>
      </c>
      <c r="Y33" s="244">
        <f>IF(ISERROR(R33/X33-1),"         /0",IF(R33/X33&gt;5,"  *  ",(R33/X33-1)))</f>
        <v>0.18703783731873602</v>
      </c>
    </row>
    <row r="34" spans="1:25" ht="19.5" customHeight="1">
      <c r="A34" s="250" t="s">
        <v>390</v>
      </c>
      <c r="B34" s="247">
        <v>17.106</v>
      </c>
      <c r="C34" s="245">
        <v>0</v>
      </c>
      <c r="D34" s="246">
        <v>0</v>
      </c>
      <c r="E34" s="245">
        <v>24.603</v>
      </c>
      <c r="F34" s="246">
        <f>SUM(B34:E34)</f>
        <v>41.709</v>
      </c>
      <c r="G34" s="248">
        <f>F34/$F$9</f>
        <v>0.000790334337441402</v>
      </c>
      <c r="H34" s="247">
        <v>12.101</v>
      </c>
      <c r="I34" s="245">
        <v>0</v>
      </c>
      <c r="J34" s="246"/>
      <c r="K34" s="245">
        <v>39.692</v>
      </c>
      <c r="L34" s="246">
        <f>SUM(H34:K34)</f>
        <v>51.793</v>
      </c>
      <c r="M34" s="249">
        <f t="shared" si="15"/>
        <v>-0.19469812522927799</v>
      </c>
      <c r="N34" s="247">
        <v>51.661</v>
      </c>
      <c r="O34" s="245">
        <v>36.54600000000001</v>
      </c>
      <c r="P34" s="246"/>
      <c r="Q34" s="245">
        <v>126.292</v>
      </c>
      <c r="R34" s="246">
        <f>SUM(N34:Q34)</f>
        <v>214.49900000000002</v>
      </c>
      <c r="S34" s="248">
        <f>R34/$R$9</f>
        <v>0.0008921817235318429</v>
      </c>
      <c r="T34" s="251">
        <v>22.307000000000002</v>
      </c>
      <c r="U34" s="245">
        <v>3.543</v>
      </c>
      <c r="V34" s="246"/>
      <c r="W34" s="245">
        <v>78.207</v>
      </c>
      <c r="X34" s="246">
        <f>SUM(T34:W34)</f>
        <v>104.05699999999999</v>
      </c>
      <c r="Y34" s="244">
        <f>IF(ISERROR(R34/X34-1),"         /0",IF(R34/X34&gt;5,"  *  ",(R34/X34-1)))</f>
        <v>1.061360600440144</v>
      </c>
    </row>
    <row r="35" spans="1:25" ht="19.5" customHeight="1" thickBot="1">
      <c r="A35" s="250" t="s">
        <v>242</v>
      </c>
      <c r="B35" s="247">
        <v>379.96700000000004</v>
      </c>
      <c r="C35" s="245">
        <v>220.995</v>
      </c>
      <c r="D35" s="246">
        <v>0.001</v>
      </c>
      <c r="E35" s="245">
        <v>95.843</v>
      </c>
      <c r="F35" s="246">
        <f t="shared" si="0"/>
        <v>696.8059999999999</v>
      </c>
      <c r="G35" s="248">
        <f t="shared" si="1"/>
        <v>0.013203618124030628</v>
      </c>
      <c r="H35" s="247">
        <v>201.90800000000004</v>
      </c>
      <c r="I35" s="245">
        <v>223.85599999999997</v>
      </c>
      <c r="J35" s="246">
        <v>0.245</v>
      </c>
      <c r="K35" s="245">
        <v>4.775</v>
      </c>
      <c r="L35" s="246">
        <f t="shared" si="2"/>
        <v>430.784</v>
      </c>
      <c r="M35" s="249">
        <f t="shared" si="15"/>
        <v>0.6175298989748921</v>
      </c>
      <c r="N35" s="247">
        <v>1941.8400000000001</v>
      </c>
      <c r="O35" s="245">
        <v>1133.1689999999996</v>
      </c>
      <c r="P35" s="246">
        <v>0.192</v>
      </c>
      <c r="Q35" s="245">
        <v>296.14</v>
      </c>
      <c r="R35" s="246">
        <f t="shared" si="4"/>
        <v>3371.341</v>
      </c>
      <c r="S35" s="248">
        <f t="shared" si="5"/>
        <v>0.014022670613819021</v>
      </c>
      <c r="T35" s="251">
        <v>931.5999999999999</v>
      </c>
      <c r="U35" s="245">
        <v>1168.2899999999997</v>
      </c>
      <c r="V35" s="246">
        <v>0.6499999999999999</v>
      </c>
      <c r="W35" s="245">
        <v>150.07099999999994</v>
      </c>
      <c r="X35" s="246">
        <f t="shared" si="6"/>
        <v>2250.6109999999994</v>
      </c>
      <c r="Y35" s="244">
        <f t="shared" si="7"/>
        <v>0.4979669965178348</v>
      </c>
    </row>
    <row r="36" spans="1:25" s="236" customFormat="1" ht="19.5" customHeight="1">
      <c r="A36" s="243" t="s">
        <v>59</v>
      </c>
      <c r="B36" s="240">
        <f>SUM(B37:B45)</f>
        <v>3137.155999999999</v>
      </c>
      <c r="C36" s="239">
        <f>SUM(C37:C45)</f>
        <v>1425.2979999999998</v>
      </c>
      <c r="D36" s="238">
        <f>SUM(D37:D45)</f>
        <v>0</v>
      </c>
      <c r="E36" s="239">
        <f>SUM(E37:E45)</f>
        <v>26.969</v>
      </c>
      <c r="F36" s="238">
        <f t="shared" si="0"/>
        <v>4589.422999999999</v>
      </c>
      <c r="G36" s="241">
        <f t="shared" si="1"/>
        <v>0.08696393070903954</v>
      </c>
      <c r="H36" s="240">
        <f>SUM(H37:H45)</f>
        <v>2610.8769999999995</v>
      </c>
      <c r="I36" s="311">
        <f>SUM(I37:I45)</f>
        <v>1159.8500000000001</v>
      </c>
      <c r="J36" s="238">
        <f>SUM(J37:J45)</f>
        <v>256.478</v>
      </c>
      <c r="K36" s="239">
        <f>SUM(K37:K45)</f>
        <v>21.603</v>
      </c>
      <c r="L36" s="238">
        <f t="shared" si="2"/>
        <v>4048.808</v>
      </c>
      <c r="M36" s="242">
        <f t="shared" si="15"/>
        <v>0.13352448424326346</v>
      </c>
      <c r="N36" s="240">
        <f>SUM(N37:N45)</f>
        <v>13970.552999999994</v>
      </c>
      <c r="O36" s="239">
        <f>SUM(O37:O45)</f>
        <v>6391.886</v>
      </c>
      <c r="P36" s="238">
        <f>SUM(P37:P45)</f>
        <v>152.912</v>
      </c>
      <c r="Q36" s="239">
        <f>SUM(Q37:Q45)</f>
        <v>153.772</v>
      </c>
      <c r="R36" s="238">
        <f t="shared" si="4"/>
        <v>20669.122999999996</v>
      </c>
      <c r="S36" s="241">
        <f t="shared" si="5"/>
        <v>0.08597062821752852</v>
      </c>
      <c r="T36" s="240">
        <f>SUM(T37:T45)</f>
        <v>12542.400000000001</v>
      </c>
      <c r="U36" s="239">
        <f>SUM(U37:U45)</f>
        <v>5916.589</v>
      </c>
      <c r="V36" s="238">
        <f>SUM(V37:V45)</f>
        <v>1380.5240000000001</v>
      </c>
      <c r="W36" s="239">
        <f>SUM(W37:W45)</f>
        <v>112.895</v>
      </c>
      <c r="X36" s="238">
        <f t="shared" si="6"/>
        <v>19952.408000000003</v>
      </c>
      <c r="Y36" s="237">
        <f t="shared" si="7"/>
        <v>0.03592122815451604</v>
      </c>
    </row>
    <row r="37" spans="1:25" ht="19.5" customHeight="1">
      <c r="A37" s="250" t="s">
        <v>445</v>
      </c>
      <c r="B37" s="247">
        <v>2235.683</v>
      </c>
      <c r="C37" s="245">
        <v>3.455</v>
      </c>
      <c r="D37" s="246">
        <v>0</v>
      </c>
      <c r="E37" s="245">
        <v>0</v>
      </c>
      <c r="F37" s="246">
        <f t="shared" si="0"/>
        <v>2239.138</v>
      </c>
      <c r="G37" s="248">
        <f t="shared" si="1"/>
        <v>0.04242891576565887</v>
      </c>
      <c r="H37" s="247">
        <v>1514.593</v>
      </c>
      <c r="I37" s="294">
        <v>15.51</v>
      </c>
      <c r="J37" s="246"/>
      <c r="K37" s="245"/>
      <c r="L37" s="246">
        <f t="shared" si="2"/>
        <v>1530.103</v>
      </c>
      <c r="M37" s="249">
        <f t="shared" si="15"/>
        <v>0.4633903730663882</v>
      </c>
      <c r="N37" s="247">
        <v>8477.034</v>
      </c>
      <c r="O37" s="245">
        <v>72.33200000000001</v>
      </c>
      <c r="P37" s="246"/>
      <c r="Q37" s="245"/>
      <c r="R37" s="246">
        <f t="shared" si="4"/>
        <v>8549.366</v>
      </c>
      <c r="S37" s="248">
        <f t="shared" si="5"/>
        <v>0.03556001703031034</v>
      </c>
      <c r="T37" s="247">
        <v>6602.256000000001</v>
      </c>
      <c r="U37" s="245">
        <v>370.913</v>
      </c>
      <c r="V37" s="246"/>
      <c r="W37" s="245"/>
      <c r="X37" s="229">
        <f t="shared" si="6"/>
        <v>6973.169000000002</v>
      </c>
      <c r="Y37" s="244">
        <f t="shared" si="7"/>
        <v>0.22603740135941042</v>
      </c>
    </row>
    <row r="38" spans="1:25" ht="19.5" customHeight="1">
      <c r="A38" s="250" t="s">
        <v>397</v>
      </c>
      <c r="B38" s="247">
        <v>188.22699999999998</v>
      </c>
      <c r="C38" s="245">
        <v>564.961</v>
      </c>
      <c r="D38" s="246">
        <v>0</v>
      </c>
      <c r="E38" s="245">
        <v>0</v>
      </c>
      <c r="F38" s="246">
        <f>SUM(B38:E38)</f>
        <v>753.188</v>
      </c>
      <c r="G38" s="248">
        <f>F38/$F$9</f>
        <v>0.014271987795171658</v>
      </c>
      <c r="H38" s="247">
        <v>331.98199999999997</v>
      </c>
      <c r="I38" s="294">
        <v>582.067</v>
      </c>
      <c r="J38" s="246"/>
      <c r="K38" s="245"/>
      <c r="L38" s="246">
        <f>SUM(H38:K38)</f>
        <v>914.049</v>
      </c>
      <c r="M38" s="249">
        <f t="shared" si="15"/>
        <v>-0.17598728295747823</v>
      </c>
      <c r="N38" s="247">
        <v>1349.6230000000003</v>
      </c>
      <c r="O38" s="245">
        <v>2898.148</v>
      </c>
      <c r="P38" s="246"/>
      <c r="Q38" s="245"/>
      <c r="R38" s="246">
        <f>SUM(N38:Q38)</f>
        <v>4247.771000000001</v>
      </c>
      <c r="S38" s="248">
        <f>R38/$R$9</f>
        <v>0.01766807142200467</v>
      </c>
      <c r="T38" s="247">
        <v>1931.2140000000002</v>
      </c>
      <c r="U38" s="245">
        <v>2907.712</v>
      </c>
      <c r="V38" s="246"/>
      <c r="W38" s="245"/>
      <c r="X38" s="229">
        <f>SUM(T38:W38)</f>
        <v>4838.926</v>
      </c>
      <c r="Y38" s="244">
        <f>IF(ISERROR(R38/X38-1),"         /0",IF(R38/X38&gt;5,"  *  ",(R38/X38-1)))</f>
        <v>-0.12216657167313572</v>
      </c>
    </row>
    <row r="39" spans="1:25" ht="19.5" customHeight="1">
      <c r="A39" s="250" t="s">
        <v>446</v>
      </c>
      <c r="B39" s="247">
        <v>268.883</v>
      </c>
      <c r="C39" s="245">
        <v>194.115</v>
      </c>
      <c r="D39" s="246">
        <v>0</v>
      </c>
      <c r="E39" s="245">
        <v>0</v>
      </c>
      <c r="F39" s="229">
        <f>SUM(B39:E39)</f>
        <v>462.998</v>
      </c>
      <c r="G39" s="248">
        <f>F39/$F$9</f>
        <v>0.008773243606096867</v>
      </c>
      <c r="H39" s="247">
        <v>249.784</v>
      </c>
      <c r="I39" s="294">
        <v>83.619</v>
      </c>
      <c r="J39" s="246"/>
      <c r="K39" s="245"/>
      <c r="L39" s="229">
        <f>SUM(H39:K39)</f>
        <v>333.403</v>
      </c>
      <c r="M39" s="249">
        <f t="shared" si="15"/>
        <v>0.38870376091396897</v>
      </c>
      <c r="N39" s="247">
        <v>1638.533</v>
      </c>
      <c r="O39" s="245">
        <v>758.09</v>
      </c>
      <c r="P39" s="246">
        <v>152.362</v>
      </c>
      <c r="Q39" s="245">
        <v>12.477</v>
      </c>
      <c r="R39" s="246">
        <f>SUM(N39:Q39)</f>
        <v>2561.462</v>
      </c>
      <c r="S39" s="248">
        <f>R39/$R$9</f>
        <v>0.010654080354320165</v>
      </c>
      <c r="T39" s="247">
        <v>1318.719</v>
      </c>
      <c r="U39" s="245">
        <v>395.951</v>
      </c>
      <c r="V39" s="246"/>
      <c r="W39" s="245"/>
      <c r="X39" s="229">
        <f>SUM(T39:W39)</f>
        <v>1714.67</v>
      </c>
      <c r="Y39" s="244">
        <f>IF(ISERROR(R39/X39-1),"         /0",IF(R39/X39&gt;5,"  *  ",(R39/X39-1)))</f>
        <v>0.4938512950013705</v>
      </c>
    </row>
    <row r="40" spans="1:25" ht="19.5" customHeight="1">
      <c r="A40" s="250" t="s">
        <v>398</v>
      </c>
      <c r="B40" s="247">
        <v>53.057</v>
      </c>
      <c r="C40" s="245">
        <v>214.46099999999998</v>
      </c>
      <c r="D40" s="246">
        <v>0</v>
      </c>
      <c r="E40" s="245">
        <v>0</v>
      </c>
      <c r="F40" s="229">
        <f>SUM(B40:E40)</f>
        <v>267.518</v>
      </c>
      <c r="G40" s="248">
        <f>F40/$F$9</f>
        <v>0.005069137626978564</v>
      </c>
      <c r="H40" s="247">
        <v>23.187</v>
      </c>
      <c r="I40" s="294">
        <v>273.807</v>
      </c>
      <c r="J40" s="246"/>
      <c r="K40" s="245"/>
      <c r="L40" s="229">
        <f>SUM(H40:K40)</f>
        <v>296.994</v>
      </c>
      <c r="M40" s="249">
        <f t="shared" si="15"/>
        <v>-0.09924779625177627</v>
      </c>
      <c r="N40" s="247">
        <v>190.434</v>
      </c>
      <c r="O40" s="245">
        <v>1004.6400000000001</v>
      </c>
      <c r="P40" s="246"/>
      <c r="Q40" s="245"/>
      <c r="R40" s="246">
        <f>SUM(N40:Q40)</f>
        <v>1195.074</v>
      </c>
      <c r="S40" s="248">
        <f>R40/$R$9</f>
        <v>0.004970760614586052</v>
      </c>
      <c r="T40" s="247">
        <v>149.122</v>
      </c>
      <c r="U40" s="245">
        <v>1277.83</v>
      </c>
      <c r="V40" s="246"/>
      <c r="W40" s="245"/>
      <c r="X40" s="229">
        <f>SUM(T40:W40)</f>
        <v>1426.952</v>
      </c>
      <c r="Y40" s="244">
        <f>IF(ISERROR(R40/X40-1),"         /0",IF(R40/X40&gt;5,"  *  ",(R40/X40-1)))</f>
        <v>-0.16249880864948496</v>
      </c>
    </row>
    <row r="41" spans="1:25" ht="19.5" customHeight="1">
      <c r="A41" s="250" t="s">
        <v>399</v>
      </c>
      <c r="B41" s="247">
        <v>26.622</v>
      </c>
      <c r="C41" s="245">
        <v>187.025</v>
      </c>
      <c r="D41" s="246">
        <v>0</v>
      </c>
      <c r="E41" s="245">
        <v>26.969</v>
      </c>
      <c r="F41" s="229">
        <f>SUM(B41:E41)</f>
        <v>240.61599999999999</v>
      </c>
      <c r="G41" s="248">
        <f>F41/$F$9</f>
        <v>0.004559377758704365</v>
      </c>
      <c r="H41" s="247">
        <v>64.87899999999999</v>
      </c>
      <c r="I41" s="294">
        <v>200.245</v>
      </c>
      <c r="J41" s="246">
        <v>256.478</v>
      </c>
      <c r="K41" s="245">
        <v>21.603</v>
      </c>
      <c r="L41" s="229">
        <f>SUM(H41:K41)</f>
        <v>543.205</v>
      </c>
      <c r="M41" s="249">
        <f t="shared" si="15"/>
        <v>-0.5570438416435785</v>
      </c>
      <c r="N41" s="247">
        <v>207.247</v>
      </c>
      <c r="O41" s="245">
        <v>825.7239999999999</v>
      </c>
      <c r="P41" s="246"/>
      <c r="Q41" s="245">
        <v>141.25</v>
      </c>
      <c r="R41" s="246">
        <f>SUM(N41:Q41)</f>
        <v>1174.221</v>
      </c>
      <c r="S41" s="248">
        <f>R41/$R$9</f>
        <v>0.004884025173018447</v>
      </c>
      <c r="T41" s="247">
        <v>330.447</v>
      </c>
      <c r="U41" s="245">
        <v>913.703</v>
      </c>
      <c r="V41" s="246">
        <v>1380.4340000000002</v>
      </c>
      <c r="W41" s="245">
        <v>112.815</v>
      </c>
      <c r="X41" s="229">
        <f>SUM(T41:W41)</f>
        <v>2737.3990000000003</v>
      </c>
      <c r="Y41" s="244">
        <f>IF(ISERROR(R41/X41-1),"         /0",IF(R41/X41&gt;5,"  *  ",(R41/X41-1)))</f>
        <v>-0.5710449956327157</v>
      </c>
    </row>
    <row r="42" spans="1:25" ht="19.5" customHeight="1">
      <c r="A42" s="250" t="s">
        <v>400</v>
      </c>
      <c r="B42" s="247">
        <v>48.421</v>
      </c>
      <c r="C42" s="245">
        <v>108.225</v>
      </c>
      <c r="D42" s="246">
        <v>0</v>
      </c>
      <c r="E42" s="245">
        <v>0</v>
      </c>
      <c r="F42" s="246">
        <f t="shared" si="0"/>
        <v>156.646</v>
      </c>
      <c r="G42" s="248">
        <f t="shared" si="1"/>
        <v>0.002968249361596918</v>
      </c>
      <c r="H42" s="247">
        <v>69.449</v>
      </c>
      <c r="I42" s="294">
        <v>0.364</v>
      </c>
      <c r="J42" s="246"/>
      <c r="K42" s="245"/>
      <c r="L42" s="246">
        <f t="shared" si="2"/>
        <v>69.813</v>
      </c>
      <c r="M42" s="249">
        <f t="shared" si="15"/>
        <v>1.24379413576268</v>
      </c>
      <c r="N42" s="247">
        <v>162.793</v>
      </c>
      <c r="O42" s="245">
        <v>450.12</v>
      </c>
      <c r="P42" s="246">
        <v>0</v>
      </c>
      <c r="Q42" s="245"/>
      <c r="R42" s="246">
        <f t="shared" si="4"/>
        <v>612.913</v>
      </c>
      <c r="S42" s="248">
        <f t="shared" si="5"/>
        <v>0.0025493348533796073</v>
      </c>
      <c r="T42" s="247">
        <v>567.7149999999999</v>
      </c>
      <c r="U42" s="245">
        <v>27.994</v>
      </c>
      <c r="V42" s="246"/>
      <c r="W42" s="245"/>
      <c r="X42" s="229">
        <f t="shared" si="6"/>
        <v>595.709</v>
      </c>
      <c r="Y42" s="244">
        <f t="shared" si="7"/>
        <v>0.028879872555224173</v>
      </c>
    </row>
    <row r="43" spans="1:25" ht="19.5" customHeight="1">
      <c r="A43" s="250" t="s">
        <v>401</v>
      </c>
      <c r="B43" s="247">
        <v>14.247</v>
      </c>
      <c r="C43" s="245">
        <v>103.812</v>
      </c>
      <c r="D43" s="246">
        <v>0</v>
      </c>
      <c r="E43" s="245">
        <v>0</v>
      </c>
      <c r="F43" s="246">
        <f t="shared" si="0"/>
        <v>118.059</v>
      </c>
      <c r="G43" s="248">
        <f t="shared" si="1"/>
        <v>0.002237073090795619</v>
      </c>
      <c r="H43" s="247">
        <v>6.602</v>
      </c>
      <c r="I43" s="294">
        <v>0</v>
      </c>
      <c r="J43" s="246"/>
      <c r="K43" s="245"/>
      <c r="L43" s="246">
        <f t="shared" si="2"/>
        <v>6.602</v>
      </c>
      <c r="M43" s="249" t="s">
        <v>50</v>
      </c>
      <c r="N43" s="247">
        <v>71.10300000000001</v>
      </c>
      <c r="O43" s="245">
        <v>198.75900000000001</v>
      </c>
      <c r="P43" s="246"/>
      <c r="Q43" s="245"/>
      <c r="R43" s="246">
        <f t="shared" si="4"/>
        <v>269.862</v>
      </c>
      <c r="S43" s="248">
        <f t="shared" si="5"/>
        <v>0.0011224571875661433</v>
      </c>
      <c r="T43" s="247">
        <v>45.042</v>
      </c>
      <c r="U43" s="245">
        <v>0</v>
      </c>
      <c r="V43" s="246"/>
      <c r="W43" s="245"/>
      <c r="X43" s="229">
        <f t="shared" si="6"/>
        <v>45.042</v>
      </c>
      <c r="Y43" s="244" t="str">
        <f t="shared" si="7"/>
        <v>  *  </v>
      </c>
    </row>
    <row r="44" spans="1:25" ht="19.5" customHeight="1">
      <c r="A44" s="250" t="s">
        <v>402</v>
      </c>
      <c r="B44" s="247">
        <v>16.485</v>
      </c>
      <c r="C44" s="245">
        <v>49.244</v>
      </c>
      <c r="D44" s="246">
        <v>0</v>
      </c>
      <c r="E44" s="245">
        <v>0</v>
      </c>
      <c r="F44" s="246">
        <f>SUM(B44:E44)</f>
        <v>65.729</v>
      </c>
      <c r="G44" s="248">
        <f>F44/$F$9</f>
        <v>0.001245483844390561</v>
      </c>
      <c r="H44" s="247">
        <v>23.491</v>
      </c>
      <c r="I44" s="294">
        <v>4.238</v>
      </c>
      <c r="J44" s="246"/>
      <c r="K44" s="245"/>
      <c r="L44" s="246">
        <f>SUM(H44:K44)</f>
        <v>27.729</v>
      </c>
      <c r="M44" s="249" t="s">
        <v>50</v>
      </c>
      <c r="N44" s="247">
        <v>62.48700000000001</v>
      </c>
      <c r="O44" s="245">
        <v>184.073</v>
      </c>
      <c r="P44" s="246">
        <v>0</v>
      </c>
      <c r="Q44" s="245"/>
      <c r="R44" s="246">
        <f>SUM(N44:Q44)</f>
        <v>246.56</v>
      </c>
      <c r="S44" s="248">
        <f>R44/$R$9</f>
        <v>0.0010255354372468457</v>
      </c>
      <c r="T44" s="247">
        <v>136.81599999999997</v>
      </c>
      <c r="U44" s="245">
        <v>22.485999999999997</v>
      </c>
      <c r="V44" s="246"/>
      <c r="W44" s="245"/>
      <c r="X44" s="229">
        <f>SUM(T44:W44)</f>
        <v>159.30199999999996</v>
      </c>
      <c r="Y44" s="244">
        <f>IF(ISERROR(R44/X44-1),"         /0",IF(R44/X44&gt;5,"  *  ",(R44/X44-1)))</f>
        <v>0.5477520683983883</v>
      </c>
    </row>
    <row r="45" spans="1:25" ht="19.5" customHeight="1" thickBot="1">
      <c r="A45" s="250" t="s">
        <v>242</v>
      </c>
      <c r="B45" s="247">
        <v>285.53099999999995</v>
      </c>
      <c r="C45" s="245">
        <v>0</v>
      </c>
      <c r="D45" s="246">
        <v>0</v>
      </c>
      <c r="E45" s="245">
        <v>0</v>
      </c>
      <c r="F45" s="481">
        <f t="shared" si="0"/>
        <v>285.53099999999995</v>
      </c>
      <c r="G45" s="248">
        <f t="shared" si="1"/>
        <v>0.005410461859646141</v>
      </c>
      <c r="H45" s="247">
        <v>326.91</v>
      </c>
      <c r="I45" s="294">
        <v>0</v>
      </c>
      <c r="J45" s="246">
        <v>0</v>
      </c>
      <c r="K45" s="245"/>
      <c r="L45" s="481">
        <f t="shared" si="2"/>
        <v>326.91</v>
      </c>
      <c r="M45" s="249">
        <f>IF(ISERROR(F45/L45-1),"         /0",(F45/L45-1))</f>
        <v>-0.1265761218684044</v>
      </c>
      <c r="N45" s="247">
        <v>1811.2989999999995</v>
      </c>
      <c r="O45" s="245">
        <v>0</v>
      </c>
      <c r="P45" s="246">
        <v>0.5499999999999999</v>
      </c>
      <c r="Q45" s="245">
        <v>0.045000000000000005</v>
      </c>
      <c r="R45" s="246">
        <f t="shared" si="4"/>
        <v>1811.8939999999996</v>
      </c>
      <c r="S45" s="248">
        <f t="shared" si="5"/>
        <v>0.007536346145096268</v>
      </c>
      <c r="T45" s="247">
        <v>1461.0690000000004</v>
      </c>
      <c r="U45" s="245">
        <v>0</v>
      </c>
      <c r="V45" s="246">
        <v>0.09</v>
      </c>
      <c r="W45" s="245">
        <v>0.08</v>
      </c>
      <c r="X45" s="229">
        <f t="shared" si="6"/>
        <v>1461.2390000000003</v>
      </c>
      <c r="Y45" s="244">
        <f t="shared" si="7"/>
        <v>0.23997101090239115</v>
      </c>
    </row>
    <row r="46" spans="1:25" s="236" customFormat="1" ht="19.5" customHeight="1">
      <c r="A46" s="243" t="s">
        <v>58</v>
      </c>
      <c r="B46" s="240">
        <f>SUM(B47:B52)</f>
        <v>2837.832</v>
      </c>
      <c r="C46" s="239">
        <f>SUM(C47:C52)</f>
        <v>2119.175</v>
      </c>
      <c r="D46" s="238">
        <f>SUM(D47:D52)</f>
        <v>1.568</v>
      </c>
      <c r="E46" s="239">
        <f>SUM(E47:E52)</f>
        <v>58.791</v>
      </c>
      <c r="F46" s="238">
        <f t="shared" si="0"/>
        <v>5017.366</v>
      </c>
      <c r="G46" s="241">
        <f t="shared" si="1"/>
        <v>0.09507292510755513</v>
      </c>
      <c r="H46" s="240">
        <f>SUM(H47:H52)</f>
        <v>2804.983</v>
      </c>
      <c r="I46" s="239">
        <f>SUM(I47:I52)</f>
        <v>2391.6440000000002</v>
      </c>
      <c r="J46" s="238">
        <f>SUM(J47:J52)</f>
        <v>0.047</v>
      </c>
      <c r="K46" s="239">
        <f>SUM(K47:K52)</f>
        <v>34.15800000000001</v>
      </c>
      <c r="L46" s="238">
        <f t="shared" si="2"/>
        <v>5230.832</v>
      </c>
      <c r="M46" s="242">
        <f aca="true" t="shared" si="16" ref="M46:M58">IF(ISERROR(F46/L46-1),"         /0",(F46/L46-1))</f>
        <v>-0.04080918676034717</v>
      </c>
      <c r="N46" s="240">
        <f>SUM(N47:N52)</f>
        <v>13008.386000000002</v>
      </c>
      <c r="O46" s="239">
        <f>SUM(O47:O52)</f>
        <v>8940.327</v>
      </c>
      <c r="P46" s="238">
        <f>SUM(P47:P52)</f>
        <v>6.757999999999999</v>
      </c>
      <c r="Q46" s="239">
        <f>SUM(Q47:Q52)</f>
        <v>462.432</v>
      </c>
      <c r="R46" s="238">
        <f t="shared" si="4"/>
        <v>22417.903000000006</v>
      </c>
      <c r="S46" s="241">
        <f t="shared" si="5"/>
        <v>0.09324445958493827</v>
      </c>
      <c r="T46" s="240">
        <f>SUM(T47:T52)</f>
        <v>13443.313</v>
      </c>
      <c r="U46" s="239">
        <f>SUM(U47:U52)</f>
        <v>10636.057999999999</v>
      </c>
      <c r="V46" s="238">
        <f>SUM(V47:V52)</f>
        <v>612.599</v>
      </c>
      <c r="W46" s="239">
        <f>SUM(W47:W52)</f>
        <v>54.357</v>
      </c>
      <c r="X46" s="238">
        <f t="shared" si="6"/>
        <v>24746.326999999997</v>
      </c>
      <c r="Y46" s="237">
        <f t="shared" si="7"/>
        <v>-0.09409170096232833</v>
      </c>
    </row>
    <row r="47" spans="1:25" s="220" customFormat="1" ht="19.5" customHeight="1">
      <c r="A47" s="235" t="s">
        <v>407</v>
      </c>
      <c r="B47" s="233">
        <v>1385.4070000000002</v>
      </c>
      <c r="C47" s="230">
        <v>1225.752</v>
      </c>
      <c r="D47" s="229">
        <v>0</v>
      </c>
      <c r="E47" s="230">
        <v>54.077</v>
      </c>
      <c r="F47" s="229">
        <f t="shared" si="0"/>
        <v>2665.236</v>
      </c>
      <c r="G47" s="232">
        <f t="shared" si="1"/>
        <v>0.050502949679564896</v>
      </c>
      <c r="H47" s="233">
        <v>1381.162</v>
      </c>
      <c r="I47" s="230">
        <v>1283.59</v>
      </c>
      <c r="J47" s="229"/>
      <c r="K47" s="230">
        <v>0.02</v>
      </c>
      <c r="L47" s="229">
        <f t="shared" si="2"/>
        <v>2664.772</v>
      </c>
      <c r="M47" s="234">
        <f t="shared" si="16"/>
        <v>0.00017412371489933243</v>
      </c>
      <c r="N47" s="233">
        <v>5780.242</v>
      </c>
      <c r="O47" s="230">
        <v>4695.4529999999995</v>
      </c>
      <c r="P47" s="229">
        <v>0</v>
      </c>
      <c r="Q47" s="230">
        <v>258.828</v>
      </c>
      <c r="R47" s="229">
        <f t="shared" si="4"/>
        <v>10734.523</v>
      </c>
      <c r="S47" s="232">
        <f t="shared" si="5"/>
        <v>0.04464890387103067</v>
      </c>
      <c r="T47" s="231">
        <v>6523.295</v>
      </c>
      <c r="U47" s="230">
        <v>5240.446999999999</v>
      </c>
      <c r="V47" s="229">
        <v>610.2740000000001</v>
      </c>
      <c r="W47" s="230">
        <v>0.02</v>
      </c>
      <c r="X47" s="229">
        <f t="shared" si="6"/>
        <v>12374.035999999998</v>
      </c>
      <c r="Y47" s="228">
        <f t="shared" si="7"/>
        <v>-0.13249622031162667</v>
      </c>
    </row>
    <row r="48" spans="1:25" s="220" customFormat="1" ht="19.5" customHeight="1">
      <c r="A48" s="235" t="s">
        <v>408</v>
      </c>
      <c r="B48" s="233">
        <v>888.1429999999999</v>
      </c>
      <c r="C48" s="230">
        <v>622.3220000000001</v>
      </c>
      <c r="D48" s="229">
        <v>0</v>
      </c>
      <c r="E48" s="230">
        <v>0</v>
      </c>
      <c r="F48" s="229">
        <f>SUM(B48:E48)</f>
        <v>1510.4650000000001</v>
      </c>
      <c r="G48" s="232">
        <f>F48/$F$9</f>
        <v>0.028621457119648693</v>
      </c>
      <c r="H48" s="233">
        <v>958.487</v>
      </c>
      <c r="I48" s="230">
        <v>469.104</v>
      </c>
      <c r="J48" s="229"/>
      <c r="K48" s="230"/>
      <c r="L48" s="229">
        <f>SUM(H48:K48)</f>
        <v>1427.591</v>
      </c>
      <c r="M48" s="234">
        <f>IF(ISERROR(F48/L48-1),"         /0",(F48/L48-1))</f>
        <v>0.058051640841109364</v>
      </c>
      <c r="N48" s="233">
        <v>4361.753000000001</v>
      </c>
      <c r="O48" s="230">
        <v>2643.251</v>
      </c>
      <c r="P48" s="229"/>
      <c r="Q48" s="230"/>
      <c r="R48" s="229">
        <f>SUM(N48:Q48)</f>
        <v>7005.004000000001</v>
      </c>
      <c r="S48" s="232">
        <f>R48/$R$9</f>
        <v>0.02913643672962323</v>
      </c>
      <c r="T48" s="231">
        <v>4477.564</v>
      </c>
      <c r="U48" s="230">
        <v>2477.5260000000003</v>
      </c>
      <c r="V48" s="229"/>
      <c r="W48" s="230"/>
      <c r="X48" s="229">
        <f>SUM(T48:W48)</f>
        <v>6955.09</v>
      </c>
      <c r="Y48" s="228">
        <f>IF(ISERROR(R48/X48-1),"         /0",IF(R48/X48&gt;5,"  *  ",(R48/X48-1)))</f>
        <v>0.0071766145369795975</v>
      </c>
    </row>
    <row r="49" spans="1:25" s="220" customFormat="1" ht="19.5" customHeight="1">
      <c r="A49" s="235" t="s">
        <v>409</v>
      </c>
      <c r="B49" s="233">
        <v>76.83699999999999</v>
      </c>
      <c r="C49" s="230">
        <v>155.242</v>
      </c>
      <c r="D49" s="229">
        <v>0</v>
      </c>
      <c r="E49" s="230">
        <v>3.347</v>
      </c>
      <c r="F49" s="229">
        <f t="shared" si="0"/>
        <v>235.426</v>
      </c>
      <c r="G49" s="232">
        <f t="shared" si="1"/>
        <v>0.0044610336312661415</v>
      </c>
      <c r="H49" s="233">
        <v>120.314</v>
      </c>
      <c r="I49" s="230">
        <v>124.531</v>
      </c>
      <c r="J49" s="229">
        <v>0</v>
      </c>
      <c r="K49" s="230">
        <v>0</v>
      </c>
      <c r="L49" s="229">
        <f t="shared" si="2"/>
        <v>244.845</v>
      </c>
      <c r="M49" s="234">
        <f t="shared" si="16"/>
        <v>-0.03846923563887361</v>
      </c>
      <c r="N49" s="233">
        <v>352.125</v>
      </c>
      <c r="O49" s="230">
        <v>853.7309999999999</v>
      </c>
      <c r="P49" s="229"/>
      <c r="Q49" s="230">
        <v>187.244</v>
      </c>
      <c r="R49" s="229">
        <f t="shared" si="4"/>
        <v>1393.0999999999997</v>
      </c>
      <c r="S49" s="232">
        <f t="shared" si="5"/>
        <v>0.005794424957935514</v>
      </c>
      <c r="T49" s="231">
        <v>492.823</v>
      </c>
      <c r="U49" s="230">
        <v>404.52899999999994</v>
      </c>
      <c r="V49" s="229">
        <v>0.073</v>
      </c>
      <c r="W49" s="230">
        <v>0</v>
      </c>
      <c r="X49" s="229">
        <f t="shared" si="6"/>
        <v>897.4249999999998</v>
      </c>
      <c r="Y49" s="228">
        <f t="shared" si="7"/>
        <v>0.5523302782962363</v>
      </c>
    </row>
    <row r="50" spans="1:25" s="220" customFormat="1" ht="19.5" customHeight="1">
      <c r="A50" s="235" t="s">
        <v>412</v>
      </c>
      <c r="B50" s="233">
        <v>133.47899999999998</v>
      </c>
      <c r="C50" s="230">
        <v>30.458</v>
      </c>
      <c r="D50" s="229">
        <v>0</v>
      </c>
      <c r="E50" s="230">
        <v>0</v>
      </c>
      <c r="F50" s="229">
        <f>SUM(B50:E50)</f>
        <v>163.93699999999998</v>
      </c>
      <c r="G50" s="232">
        <f>F50/$F$9</f>
        <v>0.003106404859314083</v>
      </c>
      <c r="H50" s="233">
        <v>64.186</v>
      </c>
      <c r="I50" s="230">
        <v>207.17000000000002</v>
      </c>
      <c r="J50" s="229"/>
      <c r="K50" s="230"/>
      <c r="L50" s="229">
        <f>SUM(H50:K50)</f>
        <v>271.356</v>
      </c>
      <c r="M50" s="234">
        <f>IF(ISERROR(F50/L50-1),"         /0",(F50/L50-1))</f>
        <v>-0.3958600510031104</v>
      </c>
      <c r="N50" s="233">
        <v>375.01200000000006</v>
      </c>
      <c r="O50" s="230">
        <v>149.223</v>
      </c>
      <c r="P50" s="229"/>
      <c r="Q50" s="230"/>
      <c r="R50" s="229">
        <f>SUM(N50:Q50)</f>
        <v>524.2350000000001</v>
      </c>
      <c r="S50" s="232">
        <f>R50/$R$9</f>
        <v>0.0021804898196994657</v>
      </c>
      <c r="T50" s="231">
        <v>547.171</v>
      </c>
      <c r="U50" s="230">
        <v>1068.816</v>
      </c>
      <c r="V50" s="229"/>
      <c r="W50" s="230"/>
      <c r="X50" s="229">
        <f>SUM(T50:W50)</f>
        <v>1615.987</v>
      </c>
      <c r="Y50" s="228">
        <f>IF(ISERROR(R50/X50-1),"         /0",IF(R50/X50&gt;5,"  *  ",(R50/X50-1)))</f>
        <v>-0.6755945437679882</v>
      </c>
    </row>
    <row r="51" spans="1:25" s="220" customFormat="1" ht="19.5" customHeight="1">
      <c r="A51" s="235" t="s">
        <v>410</v>
      </c>
      <c r="B51" s="233">
        <v>112.028</v>
      </c>
      <c r="C51" s="230">
        <v>28.198</v>
      </c>
      <c r="D51" s="229">
        <v>0</v>
      </c>
      <c r="E51" s="230">
        <v>0</v>
      </c>
      <c r="F51" s="229">
        <f>SUM(B51:E51)</f>
        <v>140.226</v>
      </c>
      <c r="G51" s="232">
        <f>F51/$F$9</f>
        <v>0.0026571105229580673</v>
      </c>
      <c r="H51" s="233">
        <v>73.811</v>
      </c>
      <c r="I51" s="230">
        <v>79.548</v>
      </c>
      <c r="J51" s="229"/>
      <c r="K51" s="230"/>
      <c r="L51" s="229">
        <f>SUM(H51:K51)</f>
        <v>153.359</v>
      </c>
      <c r="M51" s="234">
        <f>IF(ISERROR(F51/L51-1),"         /0",(F51/L51-1))</f>
        <v>-0.08563566533428102</v>
      </c>
      <c r="N51" s="233">
        <v>482.272</v>
      </c>
      <c r="O51" s="230">
        <v>157.407</v>
      </c>
      <c r="P51" s="229">
        <v>0</v>
      </c>
      <c r="Q51" s="230">
        <v>0</v>
      </c>
      <c r="R51" s="229">
        <f>SUM(N51:Q51)</f>
        <v>639.679</v>
      </c>
      <c r="S51" s="232">
        <f>R51/$R$9</f>
        <v>0.0026606646778172655</v>
      </c>
      <c r="T51" s="231">
        <v>426.18600000000004</v>
      </c>
      <c r="U51" s="230">
        <v>233.119</v>
      </c>
      <c r="V51" s="229">
        <v>0</v>
      </c>
      <c r="W51" s="230">
        <v>0</v>
      </c>
      <c r="X51" s="229">
        <f>SUM(T51:W51)</f>
        <v>659.3050000000001</v>
      </c>
      <c r="Y51" s="228">
        <f>IF(ISERROR(R51/X51-1),"         /0",IF(R51/X51&gt;5,"  *  ",(R51/X51-1)))</f>
        <v>-0.029767709936979192</v>
      </c>
    </row>
    <row r="52" spans="1:25" s="220" customFormat="1" ht="19.5" customHeight="1" thickBot="1">
      <c r="A52" s="235" t="s">
        <v>242</v>
      </c>
      <c r="B52" s="233">
        <v>241.938</v>
      </c>
      <c r="C52" s="230">
        <v>57.203</v>
      </c>
      <c r="D52" s="229">
        <v>1.568</v>
      </c>
      <c r="E52" s="230">
        <v>1.367</v>
      </c>
      <c r="F52" s="229">
        <f>SUM(B52:E52)</f>
        <v>302.07599999999996</v>
      </c>
      <c r="G52" s="232">
        <f>F52/$F$9</f>
        <v>0.005723969294803254</v>
      </c>
      <c r="H52" s="233">
        <v>207.02300000000002</v>
      </c>
      <c r="I52" s="230">
        <v>227.701</v>
      </c>
      <c r="J52" s="229">
        <v>0.047</v>
      </c>
      <c r="K52" s="230">
        <v>34.138000000000005</v>
      </c>
      <c r="L52" s="229">
        <f>SUM(H52:K52)</f>
        <v>468.9090000000001</v>
      </c>
      <c r="M52" s="234">
        <f>IF(ISERROR(F52/L52-1),"         /0",(F52/L52-1))</f>
        <v>-0.35578971612828947</v>
      </c>
      <c r="N52" s="233">
        <v>1656.9820000000002</v>
      </c>
      <c r="O52" s="230">
        <v>441.26199999999994</v>
      </c>
      <c r="P52" s="229">
        <v>6.757999999999999</v>
      </c>
      <c r="Q52" s="230">
        <v>16.360000000000007</v>
      </c>
      <c r="R52" s="229">
        <f>SUM(N52:Q52)</f>
        <v>2121.362</v>
      </c>
      <c r="S52" s="232">
        <f>R52/$R$9</f>
        <v>0.008823539528832101</v>
      </c>
      <c r="T52" s="231">
        <v>976.2740000000002</v>
      </c>
      <c r="U52" s="230">
        <v>1211.6209999999999</v>
      </c>
      <c r="V52" s="229">
        <v>2.2520000000000002</v>
      </c>
      <c r="W52" s="230">
        <v>54.336999999999996</v>
      </c>
      <c r="X52" s="229">
        <f>SUM(T52:W52)</f>
        <v>2244.484</v>
      </c>
      <c r="Y52" s="228">
        <f>IF(ISERROR(R52/X52-1),"         /0",IF(R52/X52&gt;5,"  *  ",(R52/X52-1)))</f>
        <v>-0.05485536987565953</v>
      </c>
    </row>
    <row r="53" spans="1:25" s="236" customFormat="1" ht="19.5" customHeight="1">
      <c r="A53" s="243" t="s">
        <v>57</v>
      </c>
      <c r="B53" s="240">
        <f>SUM(B54:B57)</f>
        <v>562.381</v>
      </c>
      <c r="C53" s="239">
        <f>SUM(C54:C57)</f>
        <v>186.47500000000002</v>
      </c>
      <c r="D53" s="238">
        <f>SUM(D54:D57)</f>
        <v>55.72</v>
      </c>
      <c r="E53" s="239">
        <f>SUM(E54:E57)</f>
        <v>0</v>
      </c>
      <c r="F53" s="238">
        <f t="shared" si="0"/>
        <v>804.576</v>
      </c>
      <c r="G53" s="241">
        <f t="shared" si="1"/>
        <v>0.015245727298215096</v>
      </c>
      <c r="H53" s="240">
        <f>SUM(H54:H57)</f>
        <v>622.8610000000001</v>
      </c>
      <c r="I53" s="239">
        <f>SUM(I54:I57)</f>
        <v>148.43599999999998</v>
      </c>
      <c r="J53" s="238">
        <f>SUM(J54:J57)</f>
        <v>29.554</v>
      </c>
      <c r="K53" s="239">
        <f>SUM(K54:K57)</f>
        <v>3.343</v>
      </c>
      <c r="L53" s="238">
        <f t="shared" si="2"/>
        <v>804.194</v>
      </c>
      <c r="M53" s="242">
        <f t="shared" si="16"/>
        <v>0.00047500976132641703</v>
      </c>
      <c r="N53" s="240">
        <f>SUM(N54:N57)</f>
        <v>2980.27</v>
      </c>
      <c r="O53" s="239">
        <f>SUM(O54:O57)</f>
        <v>1071.741</v>
      </c>
      <c r="P53" s="238">
        <f>SUM(P54:P57)</f>
        <v>103.034</v>
      </c>
      <c r="Q53" s="239">
        <f>SUM(Q54:Q57)</f>
        <v>0.06</v>
      </c>
      <c r="R53" s="238">
        <f t="shared" si="4"/>
        <v>4155.1050000000005</v>
      </c>
      <c r="S53" s="241">
        <f t="shared" si="5"/>
        <v>0.017282638801839532</v>
      </c>
      <c r="T53" s="240">
        <f>SUM(T54:T57)</f>
        <v>3473.301</v>
      </c>
      <c r="U53" s="239">
        <f>SUM(U54:U57)</f>
        <v>757.1349999999999</v>
      </c>
      <c r="V53" s="238">
        <f>SUM(V54:V57)</f>
        <v>150.075</v>
      </c>
      <c r="W53" s="239">
        <f>SUM(W54:W57)</f>
        <v>42.449999999999996</v>
      </c>
      <c r="X53" s="238">
        <f t="shared" si="6"/>
        <v>4422.960999999999</v>
      </c>
      <c r="Y53" s="237">
        <f t="shared" si="7"/>
        <v>-0.06056033503347624</v>
      </c>
    </row>
    <row r="54" spans="1:25" ht="19.5" customHeight="1">
      <c r="A54" s="235" t="s">
        <v>419</v>
      </c>
      <c r="B54" s="233">
        <v>272.096</v>
      </c>
      <c r="C54" s="230">
        <v>96.15</v>
      </c>
      <c r="D54" s="229">
        <v>0</v>
      </c>
      <c r="E54" s="230">
        <v>0</v>
      </c>
      <c r="F54" s="229">
        <f t="shared" si="0"/>
        <v>368.246</v>
      </c>
      <c r="G54" s="232">
        <f t="shared" si="1"/>
        <v>0.006977809547710242</v>
      </c>
      <c r="H54" s="233">
        <v>447.07400000000007</v>
      </c>
      <c r="I54" s="230">
        <v>137.09199999999998</v>
      </c>
      <c r="J54" s="229"/>
      <c r="K54" s="230"/>
      <c r="L54" s="229">
        <f t="shared" si="2"/>
        <v>584.166</v>
      </c>
      <c r="M54" s="234">
        <f t="shared" si="16"/>
        <v>-0.3696209639040958</v>
      </c>
      <c r="N54" s="233">
        <v>1602.9049999999997</v>
      </c>
      <c r="O54" s="230">
        <v>523.983</v>
      </c>
      <c r="P54" s="229">
        <v>0.43</v>
      </c>
      <c r="Q54" s="230">
        <v>0</v>
      </c>
      <c r="R54" s="229">
        <f t="shared" si="4"/>
        <v>2127.3179999999998</v>
      </c>
      <c r="S54" s="232">
        <f t="shared" si="5"/>
        <v>0.008848312764816211</v>
      </c>
      <c r="T54" s="231">
        <v>2386.249</v>
      </c>
      <c r="U54" s="230">
        <v>529.439</v>
      </c>
      <c r="V54" s="229">
        <v>0</v>
      </c>
      <c r="W54" s="230">
        <v>0</v>
      </c>
      <c r="X54" s="229">
        <f t="shared" si="6"/>
        <v>2915.6879999999996</v>
      </c>
      <c r="Y54" s="228">
        <f t="shared" si="7"/>
        <v>-0.2703890128161861</v>
      </c>
    </row>
    <row r="55" spans="1:25" ht="19.5" customHeight="1">
      <c r="A55" s="235" t="s">
        <v>418</v>
      </c>
      <c r="B55" s="233">
        <v>173.72899999999998</v>
      </c>
      <c r="C55" s="230">
        <v>5.037</v>
      </c>
      <c r="D55" s="229">
        <v>0</v>
      </c>
      <c r="E55" s="230">
        <v>0</v>
      </c>
      <c r="F55" s="229">
        <f>SUM(B55:E55)</f>
        <v>178.766</v>
      </c>
      <c r="G55" s="232">
        <f>F55/$F$9</f>
        <v>0.0033873962014685</v>
      </c>
      <c r="H55" s="233">
        <v>70.49</v>
      </c>
      <c r="I55" s="230">
        <v>9.344000000000001</v>
      </c>
      <c r="J55" s="229"/>
      <c r="K55" s="230"/>
      <c r="L55" s="229">
        <f>SUM(H55:K55)</f>
        <v>79.834</v>
      </c>
      <c r="M55" s="234">
        <f>IF(ISERROR(F55/L55-1),"         /0",(F55/L55-1))</f>
        <v>1.239221384372573</v>
      </c>
      <c r="N55" s="233">
        <v>803.0049999999999</v>
      </c>
      <c r="O55" s="230">
        <v>41.14</v>
      </c>
      <c r="P55" s="229"/>
      <c r="Q55" s="230"/>
      <c r="R55" s="229">
        <f>SUM(N55:Q55)</f>
        <v>844.1449999999999</v>
      </c>
      <c r="S55" s="232">
        <f>R55/$R$9</f>
        <v>0.003511115394527654</v>
      </c>
      <c r="T55" s="231">
        <v>416.22</v>
      </c>
      <c r="U55" s="230">
        <v>96.00500000000001</v>
      </c>
      <c r="V55" s="229">
        <v>1.707</v>
      </c>
      <c r="W55" s="230">
        <v>0</v>
      </c>
      <c r="X55" s="229">
        <f>SUM(T55:W55)</f>
        <v>513.932</v>
      </c>
      <c r="Y55" s="228">
        <f>IF(ISERROR(R55/X55-1),"         /0",IF(R55/X55&gt;5,"  *  ",(R55/X55-1)))</f>
        <v>0.6425227461998861</v>
      </c>
    </row>
    <row r="56" spans="1:25" ht="19.5" customHeight="1" thickBot="1">
      <c r="A56" s="235" t="s">
        <v>417</v>
      </c>
      <c r="B56" s="233">
        <v>16.889999999999997</v>
      </c>
      <c r="C56" s="230">
        <v>4.984</v>
      </c>
      <c r="D56" s="229">
        <v>55.72</v>
      </c>
      <c r="E56" s="230">
        <v>0</v>
      </c>
      <c r="F56" s="229">
        <f>SUM(B56:E56)</f>
        <v>77.594</v>
      </c>
      <c r="G56" s="232">
        <f>F56/$F$9</f>
        <v>0.001470311025903957</v>
      </c>
      <c r="H56" s="233">
        <v>1.8900000000000001</v>
      </c>
      <c r="I56" s="230">
        <v>2</v>
      </c>
      <c r="J56" s="229">
        <v>29.554</v>
      </c>
      <c r="K56" s="230">
        <v>3.343</v>
      </c>
      <c r="L56" s="229">
        <f>SUM(H56:K56)</f>
        <v>36.78699999999999</v>
      </c>
      <c r="M56" s="234">
        <f>IF(ISERROR(F56/L56-1),"         /0",(F56/L56-1))</f>
        <v>1.1092777339821134</v>
      </c>
      <c r="N56" s="233">
        <v>61.626</v>
      </c>
      <c r="O56" s="230">
        <v>93.336</v>
      </c>
      <c r="P56" s="229">
        <v>102.544</v>
      </c>
      <c r="Q56" s="230"/>
      <c r="R56" s="229">
        <f>SUM(N56:Q56)</f>
        <v>257.506</v>
      </c>
      <c r="S56" s="232">
        <f>R56/$R$9</f>
        <v>0.0010710639532109272</v>
      </c>
      <c r="T56" s="231">
        <v>65.169</v>
      </c>
      <c r="U56" s="230">
        <v>46.718</v>
      </c>
      <c r="V56" s="229">
        <v>148.268</v>
      </c>
      <c r="W56" s="230">
        <v>42.349999999999994</v>
      </c>
      <c r="X56" s="229">
        <f>SUM(T56:W56)</f>
        <v>302.505</v>
      </c>
      <c r="Y56" s="228">
        <f>IF(ISERROR(R56/X56-1),"         /0",IF(R56/X56&gt;5,"  *  ",(R56/X56-1)))</f>
        <v>-0.14875456604023085</v>
      </c>
    </row>
    <row r="57" spans="1:25" ht="19.5" customHeight="1" thickBot="1">
      <c r="A57" s="235" t="s">
        <v>242</v>
      </c>
      <c r="B57" s="233">
        <v>99.666</v>
      </c>
      <c r="C57" s="230">
        <v>80.304</v>
      </c>
      <c r="D57" s="229">
        <v>0</v>
      </c>
      <c r="E57" s="230">
        <v>0</v>
      </c>
      <c r="F57" s="229">
        <f>SUM(B57:E57)</f>
        <v>179.97</v>
      </c>
      <c r="G57" s="232">
        <f>F57/$F$9</f>
        <v>0.0034102105231323962</v>
      </c>
      <c r="H57" s="233">
        <v>103.407</v>
      </c>
      <c r="I57" s="230">
        <v>0</v>
      </c>
      <c r="J57" s="229">
        <v>0</v>
      </c>
      <c r="K57" s="230">
        <v>0</v>
      </c>
      <c r="L57" s="229">
        <f>SUM(H57:K57)</f>
        <v>103.407</v>
      </c>
      <c r="M57" s="234">
        <f>IF(ISERROR(F57/L57-1),"         /0",(F57/L57-1))</f>
        <v>0.7404044213641243</v>
      </c>
      <c r="N57" s="233">
        <v>512.734</v>
      </c>
      <c r="O57" s="230">
        <v>413.282</v>
      </c>
      <c r="P57" s="229">
        <v>0.06</v>
      </c>
      <c r="Q57" s="230">
        <v>0.06</v>
      </c>
      <c r="R57" s="229">
        <f>SUM(N57:Q57)</f>
        <v>926.136</v>
      </c>
      <c r="S57" s="232">
        <f>R57/$R$9</f>
        <v>0.0038521466892847364</v>
      </c>
      <c r="T57" s="231">
        <v>605.6630000000001</v>
      </c>
      <c r="U57" s="230">
        <v>84.973</v>
      </c>
      <c r="V57" s="229">
        <v>0.1</v>
      </c>
      <c r="W57" s="230">
        <v>0.1</v>
      </c>
      <c r="X57" s="229">
        <f>SUM(T57:W57)</f>
        <v>690.8360000000001</v>
      </c>
      <c r="Y57" s="228">
        <f>IF(ISERROR(R57/X57-1),"         /0",IF(R57/X57&gt;5,"  *  ",(R57/X57-1)))</f>
        <v>0.34060182156112284</v>
      </c>
    </row>
    <row r="58" spans="1:25" s="220" customFormat="1" ht="19.5" customHeight="1" thickBot="1">
      <c r="A58" s="227" t="s">
        <v>56</v>
      </c>
      <c r="B58" s="224">
        <v>71.17299999999999</v>
      </c>
      <c r="C58" s="223">
        <v>0.972</v>
      </c>
      <c r="D58" s="222">
        <v>0.322</v>
      </c>
      <c r="E58" s="223">
        <v>0.099</v>
      </c>
      <c r="F58" s="222">
        <f t="shared" si="0"/>
        <v>72.56599999999999</v>
      </c>
      <c r="G58" s="225">
        <f t="shared" si="1"/>
        <v>0.0013750365995534</v>
      </c>
      <c r="H58" s="224">
        <v>40.211000000000006</v>
      </c>
      <c r="I58" s="223">
        <v>4.114</v>
      </c>
      <c r="J58" s="222">
        <v>0.545</v>
      </c>
      <c r="K58" s="223"/>
      <c r="L58" s="222">
        <f t="shared" si="2"/>
        <v>44.870000000000005</v>
      </c>
      <c r="M58" s="226">
        <f t="shared" si="16"/>
        <v>0.6172498328504565</v>
      </c>
      <c r="N58" s="224">
        <v>404.14799999999997</v>
      </c>
      <c r="O58" s="223">
        <v>0.972</v>
      </c>
      <c r="P58" s="222">
        <v>0.6719999999999999</v>
      </c>
      <c r="Q58" s="223">
        <v>2.6809999999999996</v>
      </c>
      <c r="R58" s="222">
        <f t="shared" si="4"/>
        <v>408.47299999999996</v>
      </c>
      <c r="S58" s="225">
        <f t="shared" si="5"/>
        <v>0.0016989922804126003</v>
      </c>
      <c r="T58" s="224">
        <v>268.527</v>
      </c>
      <c r="U58" s="223">
        <v>8.808</v>
      </c>
      <c r="V58" s="222">
        <v>0.545</v>
      </c>
      <c r="W58" s="223">
        <v>0.16999999999999998</v>
      </c>
      <c r="X58" s="222">
        <f t="shared" si="6"/>
        <v>278.05</v>
      </c>
      <c r="Y58" s="221">
        <f t="shared" si="7"/>
        <v>0.4690631181442184</v>
      </c>
    </row>
    <row r="59" ht="15" thickTop="1">
      <c r="A59" s="121" t="s">
        <v>43</v>
      </c>
    </row>
    <row r="60" ht="14.25">
      <c r="A60" s="121" t="s">
        <v>55</v>
      </c>
    </row>
    <row r="61" ht="14.25">
      <c r="A61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9:Y65536 M59:M65536 Y3 M3 M5:M8 Y5:Y8">
    <cfRule type="cellIs" priority="3" dxfId="82" operator="lessThan" stopIfTrue="1">
      <formula>0</formula>
    </cfRule>
  </conditionalFormatting>
  <conditionalFormatting sqref="M53:M58 Y53:Y58 Y9:Y51 M9:M51">
    <cfRule type="cellIs" priority="4" dxfId="82" operator="lessThan" stopIfTrue="1">
      <formula>0</formula>
    </cfRule>
    <cfRule type="cellIs" priority="5" dxfId="84" operator="greaterThanOrEqual" stopIfTrue="1">
      <formula>0</formula>
    </cfRule>
  </conditionalFormatting>
  <conditionalFormatting sqref="Y51:Y52 M51:M52">
    <cfRule type="cellIs" priority="1" dxfId="82" operator="lessThan" stopIfTrue="1">
      <formula>0</formula>
    </cfRule>
    <cfRule type="cellIs" priority="2" dxfId="84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0.28125" style="128" customWidth="1"/>
    <col min="2" max="2" width="8.574218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9.421875" style="128" customWidth="1"/>
    <col min="14" max="14" width="9.7109375" style="128" customWidth="1"/>
    <col min="15" max="15" width="10.8515625" style="128" customWidth="1"/>
    <col min="16" max="16" width="9.57421875" style="128" customWidth="1"/>
    <col min="17" max="17" width="10.140625" style="128" customWidth="1"/>
    <col min="18" max="18" width="10.57421875" style="128" customWidth="1"/>
    <col min="19" max="19" width="11.00390625" style="128" customWidth="1"/>
    <col min="20" max="20" width="10.421875" style="128" customWidth="1"/>
    <col min="21" max="23" width="10.28125" style="128" customWidth="1"/>
    <col min="24" max="24" width="10.42187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82" t="s">
        <v>28</v>
      </c>
      <c r="Y1" s="583"/>
    </row>
    <row r="2" ht="5.25" customHeight="1" thickBot="1"/>
    <row r="3" spans="1:25" ht="24.75" customHeight="1" thickTop="1">
      <c r="A3" s="647" t="s">
        <v>72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9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1" customFormat="1" ht="18" customHeight="1" thickBot="1" thickTop="1">
      <c r="A5" s="587" t="s">
        <v>71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8" customFormat="1" ht="26.25" customHeight="1" thickBot="1">
      <c r="A6" s="588"/>
      <c r="B6" s="668" t="s">
        <v>459</v>
      </c>
      <c r="C6" s="669"/>
      <c r="D6" s="669"/>
      <c r="E6" s="669"/>
      <c r="F6" s="669"/>
      <c r="G6" s="637" t="s">
        <v>34</v>
      </c>
      <c r="H6" s="668" t="s">
        <v>460</v>
      </c>
      <c r="I6" s="669"/>
      <c r="J6" s="669"/>
      <c r="K6" s="669"/>
      <c r="L6" s="669"/>
      <c r="M6" s="634" t="s">
        <v>33</v>
      </c>
      <c r="N6" s="668" t="s">
        <v>461</v>
      </c>
      <c r="O6" s="669"/>
      <c r="P6" s="669"/>
      <c r="Q6" s="669"/>
      <c r="R6" s="669"/>
      <c r="S6" s="637" t="s">
        <v>34</v>
      </c>
      <c r="T6" s="668" t="s">
        <v>462</v>
      </c>
      <c r="U6" s="669"/>
      <c r="V6" s="669"/>
      <c r="W6" s="669"/>
      <c r="X6" s="669"/>
      <c r="Y6" s="650" t="s">
        <v>33</v>
      </c>
    </row>
    <row r="7" spans="1:25" s="168" customFormat="1" ht="26.25" customHeight="1">
      <c r="A7" s="589"/>
      <c r="B7" s="600" t="s">
        <v>22</v>
      </c>
      <c r="C7" s="592"/>
      <c r="D7" s="591" t="s">
        <v>21</v>
      </c>
      <c r="E7" s="592"/>
      <c r="F7" s="663" t="s">
        <v>17</v>
      </c>
      <c r="G7" s="638"/>
      <c r="H7" s="600" t="s">
        <v>22</v>
      </c>
      <c r="I7" s="592"/>
      <c r="J7" s="591" t="s">
        <v>21</v>
      </c>
      <c r="K7" s="592"/>
      <c r="L7" s="663" t="s">
        <v>17</v>
      </c>
      <c r="M7" s="635"/>
      <c r="N7" s="600" t="s">
        <v>22</v>
      </c>
      <c r="O7" s="592"/>
      <c r="P7" s="591" t="s">
        <v>21</v>
      </c>
      <c r="Q7" s="592"/>
      <c r="R7" s="663" t="s">
        <v>17</v>
      </c>
      <c r="S7" s="638"/>
      <c r="T7" s="600" t="s">
        <v>22</v>
      </c>
      <c r="U7" s="592"/>
      <c r="V7" s="591" t="s">
        <v>21</v>
      </c>
      <c r="W7" s="592"/>
      <c r="X7" s="663" t="s">
        <v>17</v>
      </c>
      <c r="Y7" s="651"/>
    </row>
    <row r="8" spans="1:25" s="267" customFormat="1" ht="15" customHeight="1" thickBot="1">
      <c r="A8" s="590"/>
      <c r="B8" s="270" t="s">
        <v>31</v>
      </c>
      <c r="C8" s="268" t="s">
        <v>30</v>
      </c>
      <c r="D8" s="269" t="s">
        <v>31</v>
      </c>
      <c r="E8" s="268" t="s">
        <v>30</v>
      </c>
      <c r="F8" s="646"/>
      <c r="G8" s="639"/>
      <c r="H8" s="270" t="s">
        <v>31</v>
      </c>
      <c r="I8" s="268" t="s">
        <v>30</v>
      </c>
      <c r="J8" s="269" t="s">
        <v>31</v>
      </c>
      <c r="K8" s="268" t="s">
        <v>30</v>
      </c>
      <c r="L8" s="646"/>
      <c r="M8" s="636"/>
      <c r="N8" s="270" t="s">
        <v>31</v>
      </c>
      <c r="O8" s="268" t="s">
        <v>30</v>
      </c>
      <c r="P8" s="269" t="s">
        <v>31</v>
      </c>
      <c r="Q8" s="268" t="s">
        <v>30</v>
      </c>
      <c r="R8" s="646"/>
      <c r="S8" s="639"/>
      <c r="T8" s="270" t="s">
        <v>31</v>
      </c>
      <c r="U8" s="268" t="s">
        <v>30</v>
      </c>
      <c r="V8" s="269" t="s">
        <v>31</v>
      </c>
      <c r="W8" s="268" t="s">
        <v>30</v>
      </c>
      <c r="X8" s="646"/>
      <c r="Y8" s="652"/>
    </row>
    <row r="9" spans="1:25" s="157" customFormat="1" ht="18" customHeight="1" thickBot="1" thickTop="1">
      <c r="A9" s="330" t="s">
        <v>24</v>
      </c>
      <c r="B9" s="322">
        <f>B10+B14+B24+B32+B38+B43</f>
        <v>30724.054</v>
      </c>
      <c r="C9" s="321">
        <f>C10+C14+C24+C32+C38+C43</f>
        <v>17723.576</v>
      </c>
      <c r="D9" s="320">
        <f>D10+D14+D24+D32+D38+D43</f>
        <v>2706.5860000000002</v>
      </c>
      <c r="E9" s="321">
        <f>E10+E14+E24+E32+E38+E43</f>
        <v>1619.6519999999998</v>
      </c>
      <c r="F9" s="320">
        <f>SUM(B9:E9)</f>
        <v>52773.86800000001</v>
      </c>
      <c r="G9" s="323">
        <f>F9/$F$9</f>
        <v>1</v>
      </c>
      <c r="H9" s="322">
        <f>H10+H14+H24+H32+H38+H43</f>
        <v>27322.520999999997</v>
      </c>
      <c r="I9" s="321">
        <f>I10+I14+I24+I32+I38+I43</f>
        <v>16748.225000000006</v>
      </c>
      <c r="J9" s="320">
        <f>J10+J14+J24+J32+J38+J43</f>
        <v>2335.556</v>
      </c>
      <c r="K9" s="321">
        <f>K10+K14+K24+K32+K38+K43</f>
        <v>1764.046</v>
      </c>
      <c r="L9" s="320">
        <f>SUM(H9:K9)</f>
        <v>48170.348</v>
      </c>
      <c r="M9" s="448">
        <f>IF(ISERROR(F9/L9-1),"         /0",(F9/L9-1))</f>
        <v>0.09556750555341664</v>
      </c>
      <c r="N9" s="322">
        <f>N10+N14+N24+N32+N38+N43</f>
        <v>137213.0519999999</v>
      </c>
      <c r="O9" s="321">
        <f>O10+O14+O24+O32+O38+O43</f>
        <v>82836.58899999999</v>
      </c>
      <c r="P9" s="320">
        <f>P10+P14+P24+P32+P38+P43</f>
        <v>12846.012000000002</v>
      </c>
      <c r="Q9" s="321">
        <f>Q10+Q14+Q24+Q32+Q38+Q43</f>
        <v>7525.098000000001</v>
      </c>
      <c r="R9" s="320">
        <f>SUM(N9:Q9)</f>
        <v>240420.75099999987</v>
      </c>
      <c r="S9" s="323">
        <f>R9/$R$9</f>
        <v>1</v>
      </c>
      <c r="T9" s="322">
        <f>T10+T14+T24+T32+T38+T43</f>
        <v>127876.29600000002</v>
      </c>
      <c r="U9" s="321">
        <f>U10+U14+U24+U32+U38+U43</f>
        <v>79325.85299999997</v>
      </c>
      <c r="V9" s="320">
        <f>V10+V14+V24+V32+V38+V43</f>
        <v>20748.007000000005</v>
      </c>
      <c r="W9" s="321">
        <f>W10+W14+W24+W32+W38+W43</f>
        <v>10725.972000000002</v>
      </c>
      <c r="X9" s="320">
        <f>SUM(T9:W9)</f>
        <v>238676.128</v>
      </c>
      <c r="Y9" s="319">
        <f>IF(ISERROR(R9/X9-1),"         /0",(R9/X9-1))</f>
        <v>0.00730958313518415</v>
      </c>
    </row>
    <row r="10" spans="1:25" s="284" customFormat="1" ht="19.5" customHeight="1" thickTop="1">
      <c r="A10" s="293" t="s">
        <v>61</v>
      </c>
      <c r="B10" s="290">
        <f>SUM(B11:B13)</f>
        <v>20309.641</v>
      </c>
      <c r="C10" s="289">
        <f>SUM(C11:C13)</f>
        <v>8581.724</v>
      </c>
      <c r="D10" s="288">
        <f>SUM(D11:D13)</f>
        <v>2648.975</v>
      </c>
      <c r="E10" s="287">
        <f>SUM(E11:E13)</f>
        <v>1166.273</v>
      </c>
      <c r="F10" s="288">
        <f aca="true" t="shared" si="0" ref="F10:F43">SUM(B10:E10)</f>
        <v>32706.612999999998</v>
      </c>
      <c r="G10" s="291">
        <f aca="true" t="shared" si="1" ref="G10:G43">F10/$F$9</f>
        <v>0.6197501574074501</v>
      </c>
      <c r="H10" s="290">
        <f>SUM(H11:H13)</f>
        <v>18115.949999999997</v>
      </c>
      <c r="I10" s="289">
        <f>SUM(I11:I13)</f>
        <v>8033.143999999999</v>
      </c>
      <c r="J10" s="288">
        <f>SUM(J11:J13)</f>
        <v>2048.687</v>
      </c>
      <c r="K10" s="287">
        <f>SUM(K11:K13)</f>
        <v>1427.0739999999998</v>
      </c>
      <c r="L10" s="288">
        <f aca="true" t="shared" si="2" ref="L10:L43">SUM(H10:K10)</f>
        <v>29624.854999999996</v>
      </c>
      <c r="M10" s="292">
        <f aca="true" t="shared" si="3" ref="M10:M21">IF(ISERROR(F10/L10-1),"         /0",(F10/L10-1))</f>
        <v>0.10402609565515175</v>
      </c>
      <c r="N10" s="290">
        <f>SUM(N11:N13)</f>
        <v>89994.43099999994</v>
      </c>
      <c r="O10" s="289">
        <f>SUM(O11:O13)</f>
        <v>41377.60100000001</v>
      </c>
      <c r="P10" s="288">
        <f>SUM(P11:P13)</f>
        <v>12582.444000000003</v>
      </c>
      <c r="Q10" s="287">
        <f>SUM(Q11:Q13)</f>
        <v>5342.670000000001</v>
      </c>
      <c r="R10" s="288">
        <f aca="true" t="shared" si="4" ref="R10:R43">SUM(N10:Q10)</f>
        <v>149297.14599999998</v>
      </c>
      <c r="S10" s="291">
        <f aca="true" t="shared" si="5" ref="S10:S43">R10/$R$9</f>
        <v>0.620982778645426</v>
      </c>
      <c r="T10" s="290">
        <f>SUM(T11:T13)</f>
        <v>83589.27000000002</v>
      </c>
      <c r="U10" s="289">
        <f>SUM(U11:U13)</f>
        <v>37189.918</v>
      </c>
      <c r="V10" s="288">
        <f>SUM(V11:V13)</f>
        <v>18592.480000000007</v>
      </c>
      <c r="W10" s="287">
        <f>SUM(W11:W13)</f>
        <v>9250.045</v>
      </c>
      <c r="X10" s="288">
        <f aca="true" t="shared" si="6" ref="X10:X39">SUM(T10:W10)</f>
        <v>148621.71300000005</v>
      </c>
      <c r="Y10" s="285">
        <f aca="true" t="shared" si="7" ref="Y10:Y43">IF(ISERROR(R10/X10-1),"         /0",IF(R10/X10&gt;5,"  *  ",(R10/X10-1)))</f>
        <v>0.0045446455054647394</v>
      </c>
    </row>
    <row r="11" spans="1:25" ht="19.5" customHeight="1">
      <c r="A11" s="235" t="s">
        <v>423</v>
      </c>
      <c r="B11" s="233">
        <v>19919.798</v>
      </c>
      <c r="C11" s="230">
        <v>8006.063999999999</v>
      </c>
      <c r="D11" s="229">
        <v>2438.12</v>
      </c>
      <c r="E11" s="282">
        <v>1166.273</v>
      </c>
      <c r="F11" s="229">
        <f t="shared" si="0"/>
        <v>31530.254999999997</v>
      </c>
      <c r="G11" s="232">
        <f t="shared" si="1"/>
        <v>0.5974596177032161</v>
      </c>
      <c r="H11" s="233">
        <v>17864.910999999996</v>
      </c>
      <c r="I11" s="230">
        <v>7653.177999999999</v>
      </c>
      <c r="J11" s="229">
        <v>2048.687</v>
      </c>
      <c r="K11" s="282">
        <v>1427.0739999999998</v>
      </c>
      <c r="L11" s="229">
        <f t="shared" si="2"/>
        <v>28993.85</v>
      </c>
      <c r="M11" s="234">
        <f t="shared" si="3"/>
        <v>0.08748079334065673</v>
      </c>
      <c r="N11" s="233">
        <v>88114.74599999994</v>
      </c>
      <c r="O11" s="230">
        <v>38755.75400000001</v>
      </c>
      <c r="P11" s="229">
        <v>11745.107000000004</v>
      </c>
      <c r="Q11" s="282">
        <v>5342.647000000001</v>
      </c>
      <c r="R11" s="229">
        <f t="shared" si="4"/>
        <v>143958.25399999996</v>
      </c>
      <c r="S11" s="232">
        <f t="shared" si="5"/>
        <v>0.5987763260917525</v>
      </c>
      <c r="T11" s="233">
        <v>82533.69500000002</v>
      </c>
      <c r="U11" s="230">
        <v>35727.488999999994</v>
      </c>
      <c r="V11" s="229">
        <v>18592.480000000007</v>
      </c>
      <c r="W11" s="282">
        <v>9250.045</v>
      </c>
      <c r="X11" s="229">
        <f t="shared" si="6"/>
        <v>146103.70900000003</v>
      </c>
      <c r="Y11" s="228">
        <f t="shared" si="7"/>
        <v>-0.01468446636081</v>
      </c>
    </row>
    <row r="12" spans="1:25" ht="19.5" customHeight="1">
      <c r="A12" s="235" t="s">
        <v>447</v>
      </c>
      <c r="B12" s="233">
        <v>286.057</v>
      </c>
      <c r="C12" s="230">
        <v>499.703</v>
      </c>
      <c r="D12" s="229">
        <v>210.855</v>
      </c>
      <c r="E12" s="282">
        <v>0</v>
      </c>
      <c r="F12" s="229">
        <f t="shared" si="0"/>
        <v>996.615</v>
      </c>
      <c r="G12" s="232">
        <f t="shared" si="1"/>
        <v>0.018884630552378684</v>
      </c>
      <c r="H12" s="233">
        <v>174.77599999999998</v>
      </c>
      <c r="I12" s="230">
        <v>318.612</v>
      </c>
      <c r="J12" s="229"/>
      <c r="K12" s="282"/>
      <c r="L12" s="229">
        <f t="shared" si="2"/>
        <v>493.38800000000003</v>
      </c>
      <c r="M12" s="234">
        <f t="shared" si="3"/>
        <v>1.0199417091619578</v>
      </c>
      <c r="N12" s="233">
        <v>1250.434</v>
      </c>
      <c r="O12" s="230">
        <v>2166.8320000000003</v>
      </c>
      <c r="P12" s="229">
        <v>837.337</v>
      </c>
      <c r="Q12" s="282">
        <v>0.023</v>
      </c>
      <c r="R12" s="229">
        <f t="shared" si="4"/>
        <v>4254.626000000001</v>
      </c>
      <c r="S12" s="232">
        <f t="shared" si="5"/>
        <v>0.017696583935884982</v>
      </c>
      <c r="T12" s="233">
        <v>596.567</v>
      </c>
      <c r="U12" s="230">
        <v>1151.605</v>
      </c>
      <c r="V12" s="229"/>
      <c r="W12" s="282"/>
      <c r="X12" s="229">
        <f t="shared" si="6"/>
        <v>1748.172</v>
      </c>
      <c r="Y12" s="228">
        <f t="shared" si="7"/>
        <v>1.43375709026343</v>
      </c>
    </row>
    <row r="13" spans="1:25" ht="19.5" customHeight="1" thickBot="1">
      <c r="A13" s="258" t="s">
        <v>424</v>
      </c>
      <c r="B13" s="255">
        <v>103.786</v>
      </c>
      <c r="C13" s="254">
        <v>75.957</v>
      </c>
      <c r="D13" s="253">
        <v>0</v>
      </c>
      <c r="E13" s="298">
        <v>0</v>
      </c>
      <c r="F13" s="253">
        <f t="shared" si="0"/>
        <v>179.743</v>
      </c>
      <c r="G13" s="256">
        <f t="shared" si="1"/>
        <v>0.003405909151855232</v>
      </c>
      <c r="H13" s="255">
        <v>76.263</v>
      </c>
      <c r="I13" s="254">
        <v>61.354</v>
      </c>
      <c r="J13" s="253"/>
      <c r="K13" s="298"/>
      <c r="L13" s="253">
        <f t="shared" si="2"/>
        <v>137.61700000000002</v>
      </c>
      <c r="M13" s="257">
        <f t="shared" si="3"/>
        <v>0.30611043693729667</v>
      </c>
      <c r="N13" s="255">
        <v>629.2509999999999</v>
      </c>
      <c r="O13" s="254">
        <v>455.015</v>
      </c>
      <c r="P13" s="253"/>
      <c r="Q13" s="298"/>
      <c r="R13" s="253">
        <f t="shared" si="4"/>
        <v>1084.2659999999998</v>
      </c>
      <c r="S13" s="256">
        <f t="shared" si="5"/>
        <v>0.0045098686177883224</v>
      </c>
      <c r="T13" s="255">
        <v>459.00800000000004</v>
      </c>
      <c r="U13" s="254">
        <v>310.824</v>
      </c>
      <c r="V13" s="253"/>
      <c r="W13" s="298"/>
      <c r="X13" s="253">
        <f t="shared" si="6"/>
        <v>769.8320000000001</v>
      </c>
      <c r="Y13" s="252">
        <f t="shared" si="7"/>
        <v>0.40844495941971726</v>
      </c>
    </row>
    <row r="14" spans="1:25" s="284" customFormat="1" ht="19.5" customHeight="1">
      <c r="A14" s="293" t="s">
        <v>60</v>
      </c>
      <c r="B14" s="290">
        <f>SUM(B15:B23)</f>
        <v>3805.871</v>
      </c>
      <c r="C14" s="289">
        <f>SUM(C15:C23)</f>
        <v>5409.932000000001</v>
      </c>
      <c r="D14" s="288">
        <f>SUM(D15:D23)</f>
        <v>0.001</v>
      </c>
      <c r="E14" s="287">
        <f>SUM(E15:E23)</f>
        <v>367.52</v>
      </c>
      <c r="F14" s="288">
        <f t="shared" si="0"/>
        <v>9583.324</v>
      </c>
      <c r="G14" s="291">
        <f t="shared" si="1"/>
        <v>0.18159222287818658</v>
      </c>
      <c r="H14" s="290">
        <f>SUM(H15:H23)</f>
        <v>3127.6390000000006</v>
      </c>
      <c r="I14" s="289">
        <f>SUM(I15:I23)</f>
        <v>5011.037</v>
      </c>
      <c r="J14" s="288">
        <f>SUM(J15:J23)</f>
        <v>0.245</v>
      </c>
      <c r="K14" s="287">
        <f>SUM(K15:K23)</f>
        <v>277.86800000000005</v>
      </c>
      <c r="L14" s="288">
        <f t="shared" si="2"/>
        <v>8416.789</v>
      </c>
      <c r="M14" s="292">
        <f t="shared" si="3"/>
        <v>0.13859620337399448</v>
      </c>
      <c r="N14" s="290">
        <f>SUM(N15:N23)</f>
        <v>16855.264</v>
      </c>
      <c r="O14" s="289">
        <f>SUM(O15:O23)</f>
        <v>25054.061999999998</v>
      </c>
      <c r="P14" s="288">
        <f>SUM(P15:P23)</f>
        <v>0.192</v>
      </c>
      <c r="Q14" s="287">
        <f>SUM(Q15:Q23)</f>
        <v>1563.483</v>
      </c>
      <c r="R14" s="288">
        <f t="shared" si="4"/>
        <v>43473.001000000004</v>
      </c>
      <c r="S14" s="291">
        <f t="shared" si="5"/>
        <v>0.18082050246985557</v>
      </c>
      <c r="T14" s="290">
        <f>SUM(T15:T23)</f>
        <v>14559.485000000002</v>
      </c>
      <c r="U14" s="289">
        <f>SUM(U15:U23)</f>
        <v>24817.344999999998</v>
      </c>
      <c r="V14" s="288">
        <f>SUM(V15:V23)</f>
        <v>11.783999999999999</v>
      </c>
      <c r="W14" s="287">
        <f>SUM(W15:W23)</f>
        <v>1266.055</v>
      </c>
      <c r="X14" s="288">
        <f t="shared" si="6"/>
        <v>40654.669</v>
      </c>
      <c r="Y14" s="285">
        <f t="shared" si="7"/>
        <v>0.06932369809725913</v>
      </c>
    </row>
    <row r="15" spans="1:25" ht="19.5" customHeight="1">
      <c r="A15" s="250" t="s">
        <v>425</v>
      </c>
      <c r="B15" s="247">
        <v>814.042</v>
      </c>
      <c r="C15" s="245">
        <v>2630.2929999999997</v>
      </c>
      <c r="D15" s="246">
        <v>0</v>
      </c>
      <c r="E15" s="294">
        <v>45.769</v>
      </c>
      <c r="F15" s="229">
        <f t="shared" si="0"/>
        <v>3490.1039999999994</v>
      </c>
      <c r="G15" s="232">
        <f t="shared" si="1"/>
        <v>0.06613318546216848</v>
      </c>
      <c r="H15" s="233">
        <v>945.9670000000001</v>
      </c>
      <c r="I15" s="245">
        <v>2589.905</v>
      </c>
      <c r="J15" s="246">
        <v>0</v>
      </c>
      <c r="K15" s="245"/>
      <c r="L15" s="229">
        <f t="shared" si="2"/>
        <v>3535.8720000000003</v>
      </c>
      <c r="M15" s="249">
        <f t="shared" si="3"/>
        <v>-0.012943907471763993</v>
      </c>
      <c r="N15" s="247">
        <v>3463.3420000000006</v>
      </c>
      <c r="O15" s="245">
        <v>11883.099999999997</v>
      </c>
      <c r="P15" s="246">
        <v>0</v>
      </c>
      <c r="Q15" s="245">
        <v>536.664</v>
      </c>
      <c r="R15" s="246">
        <f t="shared" si="4"/>
        <v>15883.105999999998</v>
      </c>
      <c r="S15" s="248">
        <f t="shared" si="5"/>
        <v>0.06606378997626543</v>
      </c>
      <c r="T15" s="251">
        <v>4909.953000000001</v>
      </c>
      <c r="U15" s="245">
        <v>11850.324000000004</v>
      </c>
      <c r="V15" s="246">
        <v>0.04</v>
      </c>
      <c r="W15" s="294">
        <v>0.07</v>
      </c>
      <c r="X15" s="246">
        <f t="shared" si="6"/>
        <v>16760.387000000006</v>
      </c>
      <c r="Y15" s="244">
        <f t="shared" si="7"/>
        <v>-0.05234252645836923</v>
      </c>
    </row>
    <row r="16" spans="1:25" ht="19.5" customHeight="1">
      <c r="A16" s="250" t="s">
        <v>428</v>
      </c>
      <c r="B16" s="247">
        <v>541.077</v>
      </c>
      <c r="C16" s="245">
        <v>1004.6180000000002</v>
      </c>
      <c r="D16" s="246">
        <v>0.001</v>
      </c>
      <c r="E16" s="294">
        <v>118.282</v>
      </c>
      <c r="F16" s="246">
        <f t="shared" si="0"/>
        <v>1663.978</v>
      </c>
      <c r="G16" s="248">
        <f t="shared" si="1"/>
        <v>0.03153033997811189</v>
      </c>
      <c r="H16" s="247">
        <v>363.55999999999995</v>
      </c>
      <c r="I16" s="245">
        <v>998.5240000000001</v>
      </c>
      <c r="J16" s="246">
        <v>0</v>
      </c>
      <c r="K16" s="245">
        <v>126.857</v>
      </c>
      <c r="L16" s="246">
        <f t="shared" si="2"/>
        <v>1488.941</v>
      </c>
      <c r="M16" s="249">
        <f t="shared" si="3"/>
        <v>0.11755804964736694</v>
      </c>
      <c r="N16" s="247">
        <v>1928.574</v>
      </c>
      <c r="O16" s="245">
        <v>4866.2080000000005</v>
      </c>
      <c r="P16" s="246">
        <v>0.101</v>
      </c>
      <c r="Q16" s="245">
        <v>272.14599999999996</v>
      </c>
      <c r="R16" s="246">
        <f t="shared" si="4"/>
        <v>7067.029</v>
      </c>
      <c r="S16" s="248">
        <f t="shared" si="5"/>
        <v>0.029394421948211968</v>
      </c>
      <c r="T16" s="251">
        <v>1612.1770000000001</v>
      </c>
      <c r="U16" s="245">
        <v>5276.015999999999</v>
      </c>
      <c r="V16" s="246">
        <v>0</v>
      </c>
      <c r="W16" s="245">
        <v>588.471</v>
      </c>
      <c r="X16" s="246">
        <f t="shared" si="6"/>
        <v>7476.663999999999</v>
      </c>
      <c r="Y16" s="244">
        <f t="shared" si="7"/>
        <v>-0.05478847250591956</v>
      </c>
    </row>
    <row r="17" spans="1:25" ht="19.5" customHeight="1">
      <c r="A17" s="250" t="s">
        <v>426</v>
      </c>
      <c r="B17" s="247">
        <v>712.7589999999999</v>
      </c>
      <c r="C17" s="245">
        <v>564.866</v>
      </c>
      <c r="D17" s="246">
        <v>0</v>
      </c>
      <c r="E17" s="294">
        <v>0</v>
      </c>
      <c r="F17" s="246">
        <f>SUM(B17:E17)</f>
        <v>1277.625</v>
      </c>
      <c r="G17" s="248">
        <f>F17/$F$9</f>
        <v>0.02420942501315234</v>
      </c>
      <c r="H17" s="247">
        <v>566.34</v>
      </c>
      <c r="I17" s="245">
        <v>500.36300000000006</v>
      </c>
      <c r="J17" s="246">
        <v>0.095</v>
      </c>
      <c r="K17" s="245">
        <v>0.355</v>
      </c>
      <c r="L17" s="246">
        <f>SUM(H17:K17)</f>
        <v>1067.153</v>
      </c>
      <c r="M17" s="249">
        <f>IF(ISERROR(F17/L17-1),"         /0",(F17/L17-1))</f>
        <v>0.1972275765518159</v>
      </c>
      <c r="N17" s="247">
        <v>3586.251999999998</v>
      </c>
      <c r="O17" s="245">
        <v>2365.3740000000003</v>
      </c>
      <c r="P17" s="246">
        <v>0</v>
      </c>
      <c r="Q17" s="245">
        <v>27.153999999999996</v>
      </c>
      <c r="R17" s="246">
        <f>SUM(N17:Q17)</f>
        <v>5978.779999999999</v>
      </c>
      <c r="S17" s="248">
        <f>R17/$R$9</f>
        <v>0.02486798654081237</v>
      </c>
      <c r="T17" s="251">
        <v>2421.8639999999996</v>
      </c>
      <c r="U17" s="245">
        <v>3070.8099999999995</v>
      </c>
      <c r="V17" s="246">
        <v>0.253</v>
      </c>
      <c r="W17" s="245">
        <v>79.683</v>
      </c>
      <c r="X17" s="246">
        <f>SUM(T17:W17)</f>
        <v>5572.609999999999</v>
      </c>
      <c r="Y17" s="244">
        <f>IF(ISERROR(R17/X17-1),"         /0",IF(R17/X17&gt;5,"  *  ",(R17/X17-1)))</f>
        <v>0.0728868519419088</v>
      </c>
    </row>
    <row r="18" spans="1:25" ht="19.5" customHeight="1">
      <c r="A18" s="250" t="s">
        <v>427</v>
      </c>
      <c r="B18" s="247">
        <v>722.104</v>
      </c>
      <c r="C18" s="245">
        <v>258.80600000000004</v>
      </c>
      <c r="D18" s="246">
        <v>0</v>
      </c>
      <c r="E18" s="294">
        <v>203.469</v>
      </c>
      <c r="F18" s="246">
        <f t="shared" si="0"/>
        <v>1184.3790000000001</v>
      </c>
      <c r="G18" s="248">
        <f t="shared" si="1"/>
        <v>0.022442527805617733</v>
      </c>
      <c r="H18" s="247">
        <v>643.944</v>
      </c>
      <c r="I18" s="245">
        <v>109.238</v>
      </c>
      <c r="J18" s="246">
        <v>0.15</v>
      </c>
      <c r="K18" s="245">
        <v>49.905</v>
      </c>
      <c r="L18" s="246">
        <f t="shared" si="2"/>
        <v>803.237</v>
      </c>
      <c r="M18" s="249">
        <f t="shared" si="3"/>
        <v>0.47450752393129325</v>
      </c>
      <c r="N18" s="247">
        <v>3819.8330000000005</v>
      </c>
      <c r="O18" s="245">
        <v>1347.171</v>
      </c>
      <c r="P18" s="246">
        <v>0.091</v>
      </c>
      <c r="Q18" s="245">
        <v>581.336</v>
      </c>
      <c r="R18" s="246">
        <f t="shared" si="4"/>
        <v>5748.431000000001</v>
      </c>
      <c r="S18" s="248">
        <f t="shared" si="5"/>
        <v>0.023909878727564594</v>
      </c>
      <c r="T18" s="251">
        <v>2108.9940000000006</v>
      </c>
      <c r="U18" s="245">
        <v>290.03400000000005</v>
      </c>
      <c r="V18" s="246">
        <v>0.15</v>
      </c>
      <c r="W18" s="245">
        <v>168.941</v>
      </c>
      <c r="X18" s="246">
        <f t="shared" si="6"/>
        <v>2568.1190000000006</v>
      </c>
      <c r="Y18" s="244">
        <f t="shared" si="7"/>
        <v>1.2383818662608705</v>
      </c>
    </row>
    <row r="19" spans="1:25" ht="19.5" customHeight="1">
      <c r="A19" s="250" t="s">
        <v>429</v>
      </c>
      <c r="B19" s="247">
        <v>441.88200000000006</v>
      </c>
      <c r="C19" s="245">
        <v>451.9</v>
      </c>
      <c r="D19" s="246">
        <v>0</v>
      </c>
      <c r="E19" s="294">
        <v>0</v>
      </c>
      <c r="F19" s="246">
        <f t="shared" si="0"/>
        <v>893.782</v>
      </c>
      <c r="G19" s="248">
        <f t="shared" si="1"/>
        <v>0.016936071466279484</v>
      </c>
      <c r="H19" s="247">
        <v>238.512</v>
      </c>
      <c r="I19" s="245">
        <v>297.298</v>
      </c>
      <c r="J19" s="246">
        <v>0</v>
      </c>
      <c r="K19" s="245">
        <v>0</v>
      </c>
      <c r="L19" s="246">
        <f t="shared" si="2"/>
        <v>535.81</v>
      </c>
      <c r="M19" s="249">
        <f t="shared" si="3"/>
        <v>0.6680950336873148</v>
      </c>
      <c r="N19" s="247">
        <v>1676.348</v>
      </c>
      <c r="O19" s="245">
        <v>2140.0950000000003</v>
      </c>
      <c r="P19" s="246">
        <v>0</v>
      </c>
      <c r="Q19" s="245">
        <v>30.838</v>
      </c>
      <c r="R19" s="246">
        <f t="shared" si="4"/>
        <v>3847.2810000000004</v>
      </c>
      <c r="S19" s="248">
        <f t="shared" si="5"/>
        <v>0.016002283430185286</v>
      </c>
      <c r="T19" s="251">
        <v>895.2210000000001</v>
      </c>
      <c r="U19" s="245">
        <v>1470.599</v>
      </c>
      <c r="V19" s="246">
        <v>0</v>
      </c>
      <c r="W19" s="245">
        <v>25.033</v>
      </c>
      <c r="X19" s="246">
        <f t="shared" si="6"/>
        <v>2390.853</v>
      </c>
      <c r="Y19" s="244">
        <f t="shared" si="7"/>
        <v>0.609166686534053</v>
      </c>
    </row>
    <row r="20" spans="1:25" ht="19.5" customHeight="1">
      <c r="A20" s="250" t="s">
        <v>430</v>
      </c>
      <c r="B20" s="247">
        <v>260.813</v>
      </c>
      <c r="C20" s="245">
        <v>368.91200000000003</v>
      </c>
      <c r="D20" s="246">
        <v>0</v>
      </c>
      <c r="E20" s="294">
        <v>0</v>
      </c>
      <c r="F20" s="246">
        <f t="shared" si="0"/>
        <v>629.725</v>
      </c>
      <c r="G20" s="248">
        <f t="shared" si="1"/>
        <v>0.011932515539698547</v>
      </c>
      <c r="H20" s="247">
        <v>222.55700000000004</v>
      </c>
      <c r="I20" s="245">
        <v>413.972</v>
      </c>
      <c r="J20" s="246">
        <v>0</v>
      </c>
      <c r="K20" s="245">
        <v>100.751</v>
      </c>
      <c r="L20" s="246">
        <f t="shared" si="2"/>
        <v>737.28</v>
      </c>
      <c r="M20" s="249">
        <f t="shared" si="3"/>
        <v>-0.14588080512152768</v>
      </c>
      <c r="N20" s="247">
        <v>960.711</v>
      </c>
      <c r="O20" s="245">
        <v>1784.2659999999998</v>
      </c>
      <c r="P20" s="246">
        <v>0</v>
      </c>
      <c r="Q20" s="245">
        <v>115.322</v>
      </c>
      <c r="R20" s="246">
        <f t="shared" si="4"/>
        <v>2860.299</v>
      </c>
      <c r="S20" s="248">
        <f t="shared" si="5"/>
        <v>0.011897055425136749</v>
      </c>
      <c r="T20" s="251">
        <v>2084.5619999999994</v>
      </c>
      <c r="U20" s="245">
        <v>2213.493</v>
      </c>
      <c r="V20" s="246">
        <v>11.084</v>
      </c>
      <c r="W20" s="245">
        <v>399.279</v>
      </c>
      <c r="X20" s="246">
        <f t="shared" si="6"/>
        <v>4708.418</v>
      </c>
      <c r="Y20" s="244">
        <f t="shared" si="7"/>
        <v>-0.39251379125642627</v>
      </c>
    </row>
    <row r="21" spans="1:25" ht="19.5" customHeight="1">
      <c r="A21" s="250" t="s">
        <v>448</v>
      </c>
      <c r="B21" s="247">
        <v>301.843</v>
      </c>
      <c r="C21" s="245">
        <v>0</v>
      </c>
      <c r="D21" s="246">
        <v>0</v>
      </c>
      <c r="E21" s="294">
        <v>0</v>
      </c>
      <c r="F21" s="246">
        <f t="shared" si="0"/>
        <v>301.843</v>
      </c>
      <c r="G21" s="248">
        <f t="shared" si="1"/>
        <v>0.005719554230893213</v>
      </c>
      <c r="H21" s="247">
        <v>97.459</v>
      </c>
      <c r="I21" s="245">
        <v>13.439</v>
      </c>
      <c r="J21" s="246"/>
      <c r="K21" s="245"/>
      <c r="L21" s="246">
        <f t="shared" si="2"/>
        <v>110.898</v>
      </c>
      <c r="M21" s="249">
        <f t="shared" si="3"/>
        <v>1.721807426644304</v>
      </c>
      <c r="N21" s="247">
        <v>1322.802</v>
      </c>
      <c r="O21" s="245">
        <v>0</v>
      </c>
      <c r="P21" s="246"/>
      <c r="Q21" s="245"/>
      <c r="R21" s="246">
        <f t="shared" si="4"/>
        <v>1322.802</v>
      </c>
      <c r="S21" s="248">
        <f t="shared" si="5"/>
        <v>0.005502029232077395</v>
      </c>
      <c r="T21" s="251">
        <v>306.146</v>
      </c>
      <c r="U21" s="245">
        <v>284.298</v>
      </c>
      <c r="V21" s="246"/>
      <c r="W21" s="245">
        <v>4.263</v>
      </c>
      <c r="X21" s="246">
        <f t="shared" si="6"/>
        <v>594.707</v>
      </c>
      <c r="Y21" s="244">
        <f t="shared" si="7"/>
        <v>1.224291962260407</v>
      </c>
    </row>
    <row r="22" spans="1:25" ht="18.75" customHeight="1">
      <c r="A22" s="250" t="s">
        <v>449</v>
      </c>
      <c r="B22" s="247">
        <v>0</v>
      </c>
      <c r="C22" s="245">
        <v>117.884</v>
      </c>
      <c r="D22" s="246">
        <v>0</v>
      </c>
      <c r="E22" s="245">
        <v>0</v>
      </c>
      <c r="F22" s="246">
        <f t="shared" si="0"/>
        <v>117.884</v>
      </c>
      <c r="G22" s="248">
        <f t="shared" si="1"/>
        <v>0.002233757055670052</v>
      </c>
      <c r="H22" s="247">
        <v>14.681000000000001</v>
      </c>
      <c r="I22" s="245">
        <v>88.298</v>
      </c>
      <c r="J22" s="246"/>
      <c r="K22" s="245"/>
      <c r="L22" s="246">
        <f t="shared" si="2"/>
        <v>102.979</v>
      </c>
      <c r="M22" s="249" t="s">
        <v>50</v>
      </c>
      <c r="N22" s="247">
        <v>39.267</v>
      </c>
      <c r="O22" s="245">
        <v>644.5409999999999</v>
      </c>
      <c r="P22" s="246"/>
      <c r="Q22" s="245">
        <v>0.023</v>
      </c>
      <c r="R22" s="246">
        <f t="shared" si="4"/>
        <v>683.831</v>
      </c>
      <c r="S22" s="248">
        <f t="shared" si="5"/>
        <v>0.0028443093915799323</v>
      </c>
      <c r="T22" s="251">
        <v>70.81599999999999</v>
      </c>
      <c r="U22" s="245">
        <v>341.28999999999996</v>
      </c>
      <c r="V22" s="246"/>
      <c r="W22" s="245"/>
      <c r="X22" s="246">
        <f t="shared" si="6"/>
        <v>412.10599999999994</v>
      </c>
      <c r="Y22" s="244">
        <f t="shared" si="7"/>
        <v>0.6593570586208406</v>
      </c>
    </row>
    <row r="23" spans="1:25" ht="19.5" customHeight="1" thickBot="1">
      <c r="A23" s="250" t="s">
        <v>56</v>
      </c>
      <c r="B23" s="247">
        <v>11.350999999999999</v>
      </c>
      <c r="C23" s="245">
        <v>12.653</v>
      </c>
      <c r="D23" s="246">
        <v>0</v>
      </c>
      <c r="E23" s="245">
        <v>0</v>
      </c>
      <c r="F23" s="246">
        <f t="shared" si="0"/>
        <v>24.003999999999998</v>
      </c>
      <c r="G23" s="248">
        <f t="shared" si="1"/>
        <v>0.0004548463265948214</v>
      </c>
      <c r="H23" s="247">
        <v>34.619</v>
      </c>
      <c r="I23" s="245">
        <v>0</v>
      </c>
      <c r="J23" s="246">
        <v>0</v>
      </c>
      <c r="K23" s="245"/>
      <c r="L23" s="246">
        <f t="shared" si="2"/>
        <v>34.619</v>
      </c>
      <c r="M23" s="249" t="s">
        <v>50</v>
      </c>
      <c r="N23" s="247">
        <v>58.13499999999999</v>
      </c>
      <c r="O23" s="245">
        <v>23.307000000000002</v>
      </c>
      <c r="P23" s="246"/>
      <c r="Q23" s="245"/>
      <c r="R23" s="246">
        <f t="shared" si="4"/>
        <v>81.442</v>
      </c>
      <c r="S23" s="248">
        <f t="shared" si="5"/>
        <v>0.00033874779802181066</v>
      </c>
      <c r="T23" s="251">
        <v>149.752</v>
      </c>
      <c r="U23" s="245">
        <v>20.481</v>
      </c>
      <c r="V23" s="246">
        <v>0.257</v>
      </c>
      <c r="W23" s="245">
        <v>0.31499999999999995</v>
      </c>
      <c r="X23" s="246">
        <f t="shared" si="6"/>
        <v>170.805</v>
      </c>
      <c r="Y23" s="244">
        <f t="shared" si="7"/>
        <v>-0.523187260326103</v>
      </c>
    </row>
    <row r="24" spans="1:25" s="284" customFormat="1" ht="19.5" customHeight="1">
      <c r="A24" s="293" t="s">
        <v>59</v>
      </c>
      <c r="B24" s="290">
        <f>SUM(B25:B31)</f>
        <v>3137.156</v>
      </c>
      <c r="C24" s="289">
        <f>SUM(C25:C31)</f>
        <v>1425.2980000000002</v>
      </c>
      <c r="D24" s="288">
        <f>SUM(D25:D31)</f>
        <v>0</v>
      </c>
      <c r="E24" s="289">
        <f>SUM(E25:E31)</f>
        <v>26.969</v>
      </c>
      <c r="F24" s="288">
        <f t="shared" si="0"/>
        <v>4589.423</v>
      </c>
      <c r="G24" s="291">
        <f t="shared" si="1"/>
        <v>0.08696393070903954</v>
      </c>
      <c r="H24" s="290">
        <f>SUM(H25:H31)</f>
        <v>2610.8770000000004</v>
      </c>
      <c r="I24" s="289">
        <f>SUM(I25:I31)</f>
        <v>1159.85</v>
      </c>
      <c r="J24" s="288">
        <f>SUM(J25:J31)</f>
        <v>256.478</v>
      </c>
      <c r="K24" s="289">
        <f>SUM(K25:K31)</f>
        <v>21.603</v>
      </c>
      <c r="L24" s="288">
        <f t="shared" si="2"/>
        <v>4048.8080000000004</v>
      </c>
      <c r="M24" s="292">
        <f aca="true" t="shared" si="8" ref="M24:M43">IF(ISERROR(F24/L24-1),"         /0",(F24/L24-1))</f>
        <v>0.13352448424326346</v>
      </c>
      <c r="N24" s="290">
        <f>SUM(N25:N31)</f>
        <v>13970.553</v>
      </c>
      <c r="O24" s="289">
        <f>SUM(O25:O31)</f>
        <v>6391.886</v>
      </c>
      <c r="P24" s="288">
        <f>SUM(P25:P31)</f>
        <v>152.912</v>
      </c>
      <c r="Q24" s="289">
        <f>SUM(Q25:Q31)</f>
        <v>153.772</v>
      </c>
      <c r="R24" s="288">
        <f t="shared" si="4"/>
        <v>20669.123</v>
      </c>
      <c r="S24" s="291">
        <f t="shared" si="5"/>
        <v>0.08597062821752857</v>
      </c>
      <c r="T24" s="290">
        <f>SUM(T25:T31)</f>
        <v>12542.400000000001</v>
      </c>
      <c r="U24" s="289">
        <f>SUM(U25:U31)</f>
        <v>5916.589</v>
      </c>
      <c r="V24" s="288">
        <f>SUM(V25:V31)</f>
        <v>1380.5240000000001</v>
      </c>
      <c r="W24" s="289">
        <f>SUM(W25:W31)</f>
        <v>112.895</v>
      </c>
      <c r="X24" s="288">
        <f t="shared" si="6"/>
        <v>19952.408000000003</v>
      </c>
      <c r="Y24" s="285">
        <f t="shared" si="7"/>
        <v>0.03592122815451626</v>
      </c>
    </row>
    <row r="25" spans="1:25" ht="19.5" customHeight="1">
      <c r="A25" s="250" t="s">
        <v>450</v>
      </c>
      <c r="B25" s="247">
        <v>2235.683</v>
      </c>
      <c r="C25" s="245">
        <v>3.455</v>
      </c>
      <c r="D25" s="246">
        <v>0</v>
      </c>
      <c r="E25" s="245">
        <v>0</v>
      </c>
      <c r="F25" s="246">
        <f t="shared" si="0"/>
        <v>2239.138</v>
      </c>
      <c r="G25" s="248">
        <f t="shared" si="1"/>
        <v>0.04242891576565886</v>
      </c>
      <c r="H25" s="247">
        <v>1514.593</v>
      </c>
      <c r="I25" s="245">
        <v>15.51</v>
      </c>
      <c r="J25" s="246"/>
      <c r="K25" s="245"/>
      <c r="L25" s="246">
        <f t="shared" si="2"/>
        <v>1530.103</v>
      </c>
      <c r="M25" s="249">
        <f t="shared" si="8"/>
        <v>0.4633903730663882</v>
      </c>
      <c r="N25" s="247">
        <v>8477.034</v>
      </c>
      <c r="O25" s="245">
        <v>72.33200000000001</v>
      </c>
      <c r="P25" s="246"/>
      <c r="Q25" s="245"/>
      <c r="R25" s="246">
        <f t="shared" si="4"/>
        <v>8549.366</v>
      </c>
      <c r="S25" s="248">
        <f t="shared" si="5"/>
        <v>0.03556001703031035</v>
      </c>
      <c r="T25" s="247">
        <v>6602.256000000001</v>
      </c>
      <c r="U25" s="245">
        <v>370.913</v>
      </c>
      <c r="V25" s="246"/>
      <c r="W25" s="245"/>
      <c r="X25" s="229">
        <f t="shared" si="6"/>
        <v>6973.169000000002</v>
      </c>
      <c r="Y25" s="244">
        <f t="shared" si="7"/>
        <v>0.22603740135941042</v>
      </c>
    </row>
    <row r="26" spans="1:25" ht="19.5" customHeight="1">
      <c r="A26" s="250" t="s">
        <v>432</v>
      </c>
      <c r="B26" s="247">
        <v>267.38</v>
      </c>
      <c r="C26" s="245">
        <v>826.2420000000001</v>
      </c>
      <c r="D26" s="246">
        <v>0</v>
      </c>
      <c r="E26" s="245">
        <v>0</v>
      </c>
      <c r="F26" s="246">
        <f t="shared" si="0"/>
        <v>1093.622</v>
      </c>
      <c r="G26" s="248">
        <f t="shared" si="1"/>
        <v>0.020722794091954752</v>
      </c>
      <c r="H26" s="247">
        <v>431.524</v>
      </c>
      <c r="I26" s="245">
        <v>586.669</v>
      </c>
      <c r="J26" s="246">
        <v>0</v>
      </c>
      <c r="K26" s="245"/>
      <c r="L26" s="246">
        <f t="shared" si="2"/>
        <v>1018.193</v>
      </c>
      <c r="M26" s="249">
        <f t="shared" si="8"/>
        <v>0.07408124000066785</v>
      </c>
      <c r="N26" s="247">
        <v>1646.0060000000005</v>
      </c>
      <c r="O26" s="245">
        <v>3731.1000000000004</v>
      </c>
      <c r="P26" s="246">
        <v>0</v>
      </c>
      <c r="Q26" s="245"/>
      <c r="R26" s="246">
        <f t="shared" si="4"/>
        <v>5377.106000000001</v>
      </c>
      <c r="S26" s="248">
        <f t="shared" si="5"/>
        <v>0.022365398900197276</v>
      </c>
      <c r="T26" s="247">
        <v>2683.7119999999995</v>
      </c>
      <c r="U26" s="245">
        <v>2958.192</v>
      </c>
      <c r="V26" s="246">
        <v>0</v>
      </c>
      <c r="W26" s="245">
        <v>0</v>
      </c>
      <c r="X26" s="229">
        <f t="shared" si="6"/>
        <v>5641.9039999999995</v>
      </c>
      <c r="Y26" s="244">
        <f t="shared" si="7"/>
        <v>-0.046934155561668356</v>
      </c>
    </row>
    <row r="27" spans="1:25" ht="19.5" customHeight="1">
      <c r="A27" s="250" t="s">
        <v>451</v>
      </c>
      <c r="B27" s="247">
        <v>268.883</v>
      </c>
      <c r="C27" s="245">
        <v>194.115</v>
      </c>
      <c r="D27" s="246">
        <v>0</v>
      </c>
      <c r="E27" s="245">
        <v>0</v>
      </c>
      <c r="F27" s="246">
        <f t="shared" si="0"/>
        <v>462.998</v>
      </c>
      <c r="G27" s="248">
        <f t="shared" si="1"/>
        <v>0.008773243606096864</v>
      </c>
      <c r="H27" s="247">
        <v>249.784</v>
      </c>
      <c r="I27" s="245">
        <v>83.619</v>
      </c>
      <c r="J27" s="246"/>
      <c r="K27" s="245"/>
      <c r="L27" s="246">
        <f t="shared" si="2"/>
        <v>333.403</v>
      </c>
      <c r="M27" s="249">
        <f t="shared" si="8"/>
        <v>0.38870376091396897</v>
      </c>
      <c r="N27" s="247">
        <v>1638.533</v>
      </c>
      <c r="O27" s="245">
        <v>758.09</v>
      </c>
      <c r="P27" s="246">
        <v>152.362</v>
      </c>
      <c r="Q27" s="245">
        <v>12.477</v>
      </c>
      <c r="R27" s="246">
        <f t="shared" si="4"/>
        <v>2561.462</v>
      </c>
      <c r="S27" s="248">
        <f t="shared" si="5"/>
        <v>0.01065408035432017</v>
      </c>
      <c r="T27" s="247">
        <v>1318.719</v>
      </c>
      <c r="U27" s="245">
        <v>395.951</v>
      </c>
      <c r="V27" s="246"/>
      <c r="W27" s="245"/>
      <c r="X27" s="229">
        <f t="shared" si="6"/>
        <v>1714.67</v>
      </c>
      <c r="Y27" s="244">
        <f t="shared" si="7"/>
        <v>0.4938512950013705</v>
      </c>
    </row>
    <row r="28" spans="1:25" ht="19.5" customHeight="1">
      <c r="A28" s="250" t="s">
        <v>435</v>
      </c>
      <c r="B28" s="247">
        <v>278.135</v>
      </c>
      <c r="C28" s="245">
        <v>0</v>
      </c>
      <c r="D28" s="246">
        <v>0</v>
      </c>
      <c r="E28" s="245">
        <v>0</v>
      </c>
      <c r="F28" s="246">
        <f t="shared" si="0"/>
        <v>278.135</v>
      </c>
      <c r="G28" s="248">
        <f t="shared" si="1"/>
        <v>0.005270316740853635</v>
      </c>
      <c r="H28" s="247">
        <v>315.821</v>
      </c>
      <c r="I28" s="245"/>
      <c r="J28" s="246"/>
      <c r="K28" s="245"/>
      <c r="L28" s="246">
        <f t="shared" si="2"/>
        <v>315.821</v>
      </c>
      <c r="M28" s="249">
        <f t="shared" si="8"/>
        <v>-0.1193270871791301</v>
      </c>
      <c r="N28" s="247">
        <v>1746.6899999999998</v>
      </c>
      <c r="O28" s="245">
        <v>0</v>
      </c>
      <c r="P28" s="246"/>
      <c r="Q28" s="245"/>
      <c r="R28" s="246">
        <f t="shared" si="4"/>
        <v>1746.6899999999998</v>
      </c>
      <c r="S28" s="248">
        <f t="shared" si="5"/>
        <v>0.007265138274191651</v>
      </c>
      <c r="T28" s="247">
        <v>1400.6120000000003</v>
      </c>
      <c r="U28" s="245"/>
      <c r="V28" s="246"/>
      <c r="W28" s="245"/>
      <c r="X28" s="229">
        <f t="shared" si="6"/>
        <v>1400.6120000000003</v>
      </c>
      <c r="Y28" s="244">
        <f t="shared" si="7"/>
        <v>0.24709055755626785</v>
      </c>
    </row>
    <row r="29" spans="1:25" ht="19.5" customHeight="1">
      <c r="A29" s="250" t="s">
        <v>433</v>
      </c>
      <c r="B29" s="247">
        <v>53.057</v>
      </c>
      <c r="C29" s="245">
        <v>214.46099999999998</v>
      </c>
      <c r="D29" s="246">
        <v>0</v>
      </c>
      <c r="E29" s="245">
        <v>0</v>
      </c>
      <c r="F29" s="246">
        <f t="shared" si="0"/>
        <v>267.518</v>
      </c>
      <c r="G29" s="248">
        <f t="shared" si="1"/>
        <v>0.005069137626978563</v>
      </c>
      <c r="H29" s="247">
        <v>23.187</v>
      </c>
      <c r="I29" s="245">
        <v>273.807</v>
      </c>
      <c r="J29" s="246"/>
      <c r="K29" s="245"/>
      <c r="L29" s="246">
        <f t="shared" si="2"/>
        <v>296.994</v>
      </c>
      <c r="M29" s="249">
        <f t="shared" si="8"/>
        <v>-0.09924779625177627</v>
      </c>
      <c r="N29" s="247">
        <v>200.11700000000002</v>
      </c>
      <c r="O29" s="245">
        <v>1004.6400000000001</v>
      </c>
      <c r="P29" s="246"/>
      <c r="Q29" s="245"/>
      <c r="R29" s="246">
        <f t="shared" si="4"/>
        <v>1204.757</v>
      </c>
      <c r="S29" s="248">
        <f t="shared" si="5"/>
        <v>0.005011035840246588</v>
      </c>
      <c r="T29" s="247">
        <v>161.728</v>
      </c>
      <c r="U29" s="245">
        <v>1277.83</v>
      </c>
      <c r="V29" s="246"/>
      <c r="W29" s="245"/>
      <c r="X29" s="229">
        <f t="shared" si="6"/>
        <v>1439.558</v>
      </c>
      <c r="Y29" s="244">
        <f t="shared" si="7"/>
        <v>-0.16310631457711322</v>
      </c>
    </row>
    <row r="30" spans="1:25" ht="19.5" customHeight="1">
      <c r="A30" s="250" t="s">
        <v>434</v>
      </c>
      <c r="B30" s="247">
        <v>27.067</v>
      </c>
      <c r="C30" s="245">
        <v>187.025</v>
      </c>
      <c r="D30" s="246">
        <v>0</v>
      </c>
      <c r="E30" s="245">
        <v>26.969</v>
      </c>
      <c r="F30" s="246">
        <f t="shared" si="0"/>
        <v>241.061</v>
      </c>
      <c r="G30" s="248">
        <f t="shared" si="1"/>
        <v>0.004567809962309375</v>
      </c>
      <c r="H30" s="247">
        <v>64.963</v>
      </c>
      <c r="I30" s="245">
        <v>200.245</v>
      </c>
      <c r="J30" s="246">
        <v>256.478</v>
      </c>
      <c r="K30" s="245">
        <v>21.603</v>
      </c>
      <c r="L30" s="246">
        <f t="shared" si="2"/>
        <v>543.2889999999999</v>
      </c>
      <c r="M30" s="249">
        <f t="shared" si="8"/>
        <v>-0.5562932435591369</v>
      </c>
      <c r="N30" s="247">
        <v>208.63200000000003</v>
      </c>
      <c r="O30" s="245">
        <v>825.7239999999999</v>
      </c>
      <c r="P30" s="246"/>
      <c r="Q30" s="245">
        <v>141.25</v>
      </c>
      <c r="R30" s="246">
        <f t="shared" si="4"/>
        <v>1175.606</v>
      </c>
      <c r="S30" s="248">
        <f t="shared" si="5"/>
        <v>0.0048897859070409465</v>
      </c>
      <c r="T30" s="247">
        <v>330.71299999999997</v>
      </c>
      <c r="U30" s="245">
        <v>913.703</v>
      </c>
      <c r="V30" s="246">
        <v>1380.4340000000002</v>
      </c>
      <c r="W30" s="245">
        <v>112.815</v>
      </c>
      <c r="X30" s="229">
        <f t="shared" si="6"/>
        <v>2737.6650000000004</v>
      </c>
      <c r="Y30" s="244">
        <f t="shared" si="7"/>
        <v>-0.5705807686477345</v>
      </c>
    </row>
    <row r="31" spans="1:25" ht="19.5" customHeight="1" thickBot="1">
      <c r="A31" s="250" t="s">
        <v>56</v>
      </c>
      <c r="B31" s="247">
        <v>6.951</v>
      </c>
      <c r="C31" s="245">
        <v>0</v>
      </c>
      <c r="D31" s="246">
        <v>0</v>
      </c>
      <c r="E31" s="245">
        <v>0</v>
      </c>
      <c r="F31" s="246">
        <f t="shared" si="0"/>
        <v>6.951</v>
      </c>
      <c r="G31" s="248">
        <f t="shared" si="1"/>
        <v>0.0001317129151874939</v>
      </c>
      <c r="H31" s="247">
        <v>11.005</v>
      </c>
      <c r="I31" s="245">
        <v>0</v>
      </c>
      <c r="J31" s="246"/>
      <c r="K31" s="245"/>
      <c r="L31" s="246">
        <f t="shared" si="2"/>
        <v>11.005</v>
      </c>
      <c r="M31" s="249">
        <f t="shared" si="8"/>
        <v>-0.36837800999545667</v>
      </c>
      <c r="N31" s="247">
        <v>53.541000000000004</v>
      </c>
      <c r="O31" s="245">
        <v>0</v>
      </c>
      <c r="P31" s="246">
        <v>0.5499999999999999</v>
      </c>
      <c r="Q31" s="245">
        <v>0.045000000000000005</v>
      </c>
      <c r="R31" s="246">
        <f t="shared" si="4"/>
        <v>54.136</v>
      </c>
      <c r="S31" s="248">
        <f t="shared" si="5"/>
        <v>0.00022517191122159016</v>
      </c>
      <c r="T31" s="247">
        <v>44.660000000000004</v>
      </c>
      <c r="U31" s="245">
        <v>0</v>
      </c>
      <c r="V31" s="246">
        <v>0.09</v>
      </c>
      <c r="W31" s="245">
        <v>0.08</v>
      </c>
      <c r="X31" s="229">
        <f t="shared" si="6"/>
        <v>44.830000000000005</v>
      </c>
      <c r="Y31" s="244">
        <f t="shared" si="7"/>
        <v>0.20758420700423819</v>
      </c>
    </row>
    <row r="32" spans="1:25" s="284" customFormat="1" ht="19.5" customHeight="1">
      <c r="A32" s="293" t="s">
        <v>58</v>
      </c>
      <c r="B32" s="290">
        <f>SUM(B33:B37)</f>
        <v>2837.8320000000003</v>
      </c>
      <c r="C32" s="289">
        <f>SUM(C33:C37)</f>
        <v>2119.175</v>
      </c>
      <c r="D32" s="288">
        <f>SUM(D33:D37)</f>
        <v>1.568</v>
      </c>
      <c r="E32" s="289">
        <f>SUM(E33:E37)</f>
        <v>58.791</v>
      </c>
      <c r="F32" s="288">
        <f t="shared" si="0"/>
        <v>5017.366000000001</v>
      </c>
      <c r="G32" s="291">
        <f t="shared" si="1"/>
        <v>0.09507292510755512</v>
      </c>
      <c r="H32" s="290">
        <f>SUM(H33:H37)</f>
        <v>2804.9829999999997</v>
      </c>
      <c r="I32" s="289">
        <f>SUM(I33:I37)</f>
        <v>2391.6440000000002</v>
      </c>
      <c r="J32" s="288">
        <f>SUM(J33:J37)</f>
        <v>0.047</v>
      </c>
      <c r="K32" s="289">
        <f>SUM(K33:K37)</f>
        <v>34.158</v>
      </c>
      <c r="L32" s="288">
        <f t="shared" si="2"/>
        <v>5230.832</v>
      </c>
      <c r="M32" s="292">
        <f t="shared" si="8"/>
        <v>-0.04080918676034695</v>
      </c>
      <c r="N32" s="290">
        <f>SUM(N33:N37)</f>
        <v>13008.386000000002</v>
      </c>
      <c r="O32" s="289">
        <f>SUM(O33:O37)</f>
        <v>8940.327</v>
      </c>
      <c r="P32" s="288">
        <f>SUM(P33:P37)</f>
        <v>6.758000000000001</v>
      </c>
      <c r="Q32" s="289">
        <f>SUM(Q33:Q37)</f>
        <v>462.43199999999996</v>
      </c>
      <c r="R32" s="288">
        <f t="shared" si="4"/>
        <v>22417.903000000006</v>
      </c>
      <c r="S32" s="291">
        <f t="shared" si="5"/>
        <v>0.09324445958493831</v>
      </c>
      <c r="T32" s="290">
        <f>SUM(T33:T37)</f>
        <v>13443.313</v>
      </c>
      <c r="U32" s="289">
        <f>SUM(U33:U37)</f>
        <v>10636.057999999997</v>
      </c>
      <c r="V32" s="288">
        <f>SUM(V33:V37)</f>
        <v>612.5989999999999</v>
      </c>
      <c r="W32" s="289">
        <f>SUM(W33:W37)</f>
        <v>54.357</v>
      </c>
      <c r="X32" s="288">
        <f t="shared" si="6"/>
        <v>24746.326999999997</v>
      </c>
      <c r="Y32" s="285">
        <f t="shared" si="7"/>
        <v>-0.09409170096232833</v>
      </c>
    </row>
    <row r="33" spans="1:25" s="220" customFormat="1" ht="19.5" customHeight="1">
      <c r="A33" s="235" t="s">
        <v>436</v>
      </c>
      <c r="B33" s="233">
        <v>1617.199</v>
      </c>
      <c r="C33" s="230">
        <v>1439.6970000000001</v>
      </c>
      <c r="D33" s="229">
        <v>0.002</v>
      </c>
      <c r="E33" s="230">
        <v>57.425</v>
      </c>
      <c r="F33" s="229">
        <f t="shared" si="0"/>
        <v>3114.3230000000003</v>
      </c>
      <c r="G33" s="232">
        <f t="shared" si="1"/>
        <v>0.05901259691633745</v>
      </c>
      <c r="H33" s="233">
        <v>1611.632</v>
      </c>
      <c r="I33" s="230">
        <v>1508.636</v>
      </c>
      <c r="J33" s="229">
        <v>0.045</v>
      </c>
      <c r="K33" s="230">
        <v>0.44</v>
      </c>
      <c r="L33" s="229">
        <f t="shared" si="2"/>
        <v>3120.753</v>
      </c>
      <c r="M33" s="234">
        <f t="shared" si="8"/>
        <v>-0.0020604001662418714</v>
      </c>
      <c r="N33" s="233">
        <v>6793.692000000002</v>
      </c>
      <c r="O33" s="230">
        <v>5840.555999999998</v>
      </c>
      <c r="P33" s="229">
        <v>0.10200000000000001</v>
      </c>
      <c r="Q33" s="230">
        <v>446.323</v>
      </c>
      <c r="R33" s="229">
        <f t="shared" si="4"/>
        <v>13080.673</v>
      </c>
      <c r="S33" s="232">
        <f t="shared" si="5"/>
        <v>0.05440742093015094</v>
      </c>
      <c r="T33" s="231">
        <v>7612.887000000001</v>
      </c>
      <c r="U33" s="230">
        <v>6051.335999999998</v>
      </c>
      <c r="V33" s="229">
        <v>610.3919999999999</v>
      </c>
      <c r="W33" s="230">
        <v>0.51</v>
      </c>
      <c r="X33" s="229">
        <f t="shared" si="6"/>
        <v>14275.124999999998</v>
      </c>
      <c r="Y33" s="228">
        <f t="shared" si="7"/>
        <v>-0.0836736631027748</v>
      </c>
    </row>
    <row r="34" spans="1:25" s="220" customFormat="1" ht="19.5" customHeight="1">
      <c r="A34" s="235" t="s">
        <v>437</v>
      </c>
      <c r="B34" s="233">
        <v>979.473</v>
      </c>
      <c r="C34" s="230">
        <v>629.108</v>
      </c>
      <c r="D34" s="229">
        <v>0</v>
      </c>
      <c r="E34" s="230">
        <v>0</v>
      </c>
      <c r="F34" s="229">
        <f>SUM(B34:E34)</f>
        <v>1608.581</v>
      </c>
      <c r="G34" s="232">
        <f>F34/$F$9</f>
        <v>0.03048063484753476</v>
      </c>
      <c r="H34" s="233">
        <v>1054.5659999999998</v>
      </c>
      <c r="I34" s="230">
        <v>669.532</v>
      </c>
      <c r="J34" s="229">
        <v>0.002</v>
      </c>
      <c r="K34" s="230">
        <v>0</v>
      </c>
      <c r="L34" s="229">
        <f>SUM(H34:K34)</f>
        <v>1724.1</v>
      </c>
      <c r="M34" s="234">
        <f>IF(ISERROR(F34/L34-1),"         /0",(F34/L34-1))</f>
        <v>-0.06700249405486924</v>
      </c>
      <c r="N34" s="233">
        <v>4922.029</v>
      </c>
      <c r="O34" s="230">
        <v>2889.5970000000007</v>
      </c>
      <c r="P34" s="229">
        <v>0.22</v>
      </c>
      <c r="Q34" s="230">
        <v>0</v>
      </c>
      <c r="R34" s="229">
        <f>SUM(N34:Q34)</f>
        <v>7811.846000000001</v>
      </c>
      <c r="S34" s="232">
        <f>R34/$R$9</f>
        <v>0.03249239496802007</v>
      </c>
      <c r="T34" s="231">
        <v>4937.5419999999995</v>
      </c>
      <c r="U34" s="230">
        <v>3498.2310000000007</v>
      </c>
      <c r="V34" s="229">
        <v>0.625</v>
      </c>
      <c r="W34" s="230">
        <v>0</v>
      </c>
      <c r="X34" s="229">
        <f>SUM(T34:W34)</f>
        <v>8436.398000000001</v>
      </c>
      <c r="Y34" s="228">
        <f>IF(ISERROR(R34/X34-1),"         /0",IF(R34/X34&gt;5,"  *  ",(R34/X34-1)))</f>
        <v>-0.0740306467286157</v>
      </c>
    </row>
    <row r="35" spans="1:25" s="220" customFormat="1" ht="19.5" customHeight="1">
      <c r="A35" s="235" t="s">
        <v>438</v>
      </c>
      <c r="B35" s="233">
        <v>170.72199999999998</v>
      </c>
      <c r="C35" s="230">
        <v>30.895</v>
      </c>
      <c r="D35" s="229">
        <v>1.17</v>
      </c>
      <c r="E35" s="230">
        <v>0.97</v>
      </c>
      <c r="F35" s="229">
        <f>SUM(B35:E35)</f>
        <v>203.75699999999998</v>
      </c>
      <c r="G35" s="232">
        <f>F35/$F$9</f>
        <v>0.0038609449661715137</v>
      </c>
      <c r="H35" s="233">
        <v>69.68</v>
      </c>
      <c r="I35" s="230">
        <v>207.916</v>
      </c>
      <c r="J35" s="229">
        <v>0</v>
      </c>
      <c r="K35" s="230">
        <v>0</v>
      </c>
      <c r="L35" s="229">
        <f>SUM(H35:K35)</f>
        <v>277.596</v>
      </c>
      <c r="M35" s="234">
        <f>IF(ISERROR(F35/L35-1),"         /0",(F35/L35-1))</f>
        <v>-0.26599446677906036</v>
      </c>
      <c r="N35" s="233">
        <v>964.364</v>
      </c>
      <c r="O35" s="230">
        <v>153.28500000000003</v>
      </c>
      <c r="P35" s="229">
        <v>1.8699999999999999</v>
      </c>
      <c r="Q35" s="230">
        <v>3.8179999999999996</v>
      </c>
      <c r="R35" s="229">
        <f>SUM(N35:Q35)</f>
        <v>1123.337</v>
      </c>
      <c r="S35" s="232">
        <f>R35/$R$9</f>
        <v>0.004672379548469178</v>
      </c>
      <c r="T35" s="231">
        <v>569.0550000000001</v>
      </c>
      <c r="U35" s="230">
        <v>1074.666</v>
      </c>
      <c r="V35" s="229">
        <v>0</v>
      </c>
      <c r="W35" s="230">
        <v>5.098</v>
      </c>
      <c r="X35" s="229">
        <f>SUM(T35:W35)</f>
        <v>1648.819</v>
      </c>
      <c r="Y35" s="228">
        <f>IF(ISERROR(R35/X35-1),"         /0",IF(R35/X35&gt;5,"  *  ",(R35/X35-1)))</f>
        <v>-0.3187020528026424</v>
      </c>
    </row>
    <row r="36" spans="1:25" s="220" customFormat="1" ht="19.5" customHeight="1">
      <c r="A36" s="235" t="s">
        <v>439</v>
      </c>
      <c r="B36" s="233">
        <v>48.346</v>
      </c>
      <c r="C36" s="230">
        <v>19.475</v>
      </c>
      <c r="D36" s="229">
        <v>0</v>
      </c>
      <c r="E36" s="230">
        <v>0</v>
      </c>
      <c r="F36" s="229">
        <f>SUM(B36:E36)</f>
        <v>67.821</v>
      </c>
      <c r="G36" s="232">
        <f>F36/$F$9</f>
        <v>0.0012851246757201876</v>
      </c>
      <c r="H36" s="233">
        <v>10.009</v>
      </c>
      <c r="I36" s="230">
        <v>1.065</v>
      </c>
      <c r="J36" s="229"/>
      <c r="K36" s="230"/>
      <c r="L36" s="229">
        <f>SUM(H36:K36)</f>
        <v>11.074</v>
      </c>
      <c r="M36" s="234">
        <f>IF(ISERROR(F36/L36-1),"         /0",(F36/L36-1))</f>
        <v>5.124345313346577</v>
      </c>
      <c r="N36" s="233">
        <v>218.7</v>
      </c>
      <c r="O36" s="230">
        <v>50.129000000000005</v>
      </c>
      <c r="P36" s="229">
        <v>0</v>
      </c>
      <c r="Q36" s="230">
        <v>0</v>
      </c>
      <c r="R36" s="229">
        <f>SUM(N36:Q36)</f>
        <v>268.829</v>
      </c>
      <c r="S36" s="232">
        <f>R36/$R$9</f>
        <v>0.0011181605534540575</v>
      </c>
      <c r="T36" s="231">
        <v>69.366</v>
      </c>
      <c r="U36" s="230">
        <v>4.746</v>
      </c>
      <c r="V36" s="229">
        <v>0</v>
      </c>
      <c r="W36" s="230">
        <v>0</v>
      </c>
      <c r="X36" s="229">
        <f t="shared" si="6"/>
        <v>74.112</v>
      </c>
      <c r="Y36" s="228">
        <f>IF(ISERROR(R36/X36-1),"         /0",IF(R36/X36&gt;5,"  *  ",(R36/X36-1)))</f>
        <v>2.6273343048359243</v>
      </c>
    </row>
    <row r="37" spans="1:25" s="220" customFormat="1" ht="19.5" customHeight="1" thickBot="1">
      <c r="A37" s="235" t="s">
        <v>56</v>
      </c>
      <c r="B37" s="233">
        <v>22.092</v>
      </c>
      <c r="C37" s="230">
        <v>0</v>
      </c>
      <c r="D37" s="229">
        <v>0.396</v>
      </c>
      <c r="E37" s="230">
        <v>0.396</v>
      </c>
      <c r="F37" s="229">
        <f>SUM(B37:E37)</f>
        <v>22.884</v>
      </c>
      <c r="G37" s="232">
        <f>F37/$F$9</f>
        <v>0.00043362370179119705</v>
      </c>
      <c r="H37" s="233">
        <v>59.096000000000004</v>
      </c>
      <c r="I37" s="230">
        <v>4.495</v>
      </c>
      <c r="J37" s="229">
        <v>0</v>
      </c>
      <c r="K37" s="230">
        <v>33.718</v>
      </c>
      <c r="L37" s="229">
        <f>SUM(H37:K37)</f>
        <v>97.309</v>
      </c>
      <c r="M37" s="234">
        <f>IF(ISERROR(F37/L37-1),"         /0",(F37/L37-1))</f>
        <v>-0.7648316188636199</v>
      </c>
      <c r="N37" s="233">
        <v>109.60100000000001</v>
      </c>
      <c r="O37" s="230">
        <v>6.76</v>
      </c>
      <c r="P37" s="229">
        <v>4.566000000000001</v>
      </c>
      <c r="Q37" s="230">
        <v>12.290999999999999</v>
      </c>
      <c r="R37" s="229">
        <f>SUM(N37:Q37)</f>
        <v>133.21800000000002</v>
      </c>
      <c r="S37" s="232">
        <f>R37/$R$9</f>
        <v>0.0005541035848440557</v>
      </c>
      <c r="T37" s="231">
        <v>254.46299999999997</v>
      </c>
      <c r="U37" s="230">
        <v>7.079</v>
      </c>
      <c r="V37" s="229">
        <v>1.5819999999999999</v>
      </c>
      <c r="W37" s="230">
        <v>48.749</v>
      </c>
      <c r="X37" s="229">
        <f t="shared" si="6"/>
        <v>311.873</v>
      </c>
      <c r="Y37" s="228">
        <f>IF(ISERROR(R37/X37-1),"         /0",IF(R37/X37&gt;5,"  *  ",(R37/X37-1)))</f>
        <v>-0.5728453569241325</v>
      </c>
    </row>
    <row r="38" spans="1:25" s="284" customFormat="1" ht="19.5" customHeight="1">
      <c r="A38" s="293" t="s">
        <v>57</v>
      </c>
      <c r="B38" s="290">
        <f>SUM(B39:B42)</f>
        <v>562.381</v>
      </c>
      <c r="C38" s="289">
        <f>SUM(C39:C42)</f>
        <v>186.47500000000002</v>
      </c>
      <c r="D38" s="288">
        <f>SUM(D39:D42)</f>
        <v>55.72</v>
      </c>
      <c r="E38" s="289">
        <f>SUM(E39:E42)</f>
        <v>0</v>
      </c>
      <c r="F38" s="288">
        <f t="shared" si="0"/>
        <v>804.576</v>
      </c>
      <c r="G38" s="291">
        <f t="shared" si="1"/>
        <v>0.015245727298215092</v>
      </c>
      <c r="H38" s="290">
        <f>SUM(H39:H42)</f>
        <v>622.861</v>
      </c>
      <c r="I38" s="289">
        <f>SUM(I39:I42)</f>
        <v>148.43599999999998</v>
      </c>
      <c r="J38" s="288">
        <f>SUM(J39:J42)</f>
        <v>29.554</v>
      </c>
      <c r="K38" s="289">
        <f>SUM(K39:K42)</f>
        <v>3.343</v>
      </c>
      <c r="L38" s="288">
        <f t="shared" si="2"/>
        <v>804.194</v>
      </c>
      <c r="M38" s="292">
        <f t="shared" si="8"/>
        <v>0.00047500976132641703</v>
      </c>
      <c r="N38" s="290">
        <f>SUM(N39:N42)</f>
        <v>2980.270000000001</v>
      </c>
      <c r="O38" s="289">
        <f>SUM(O39:O42)</f>
        <v>1071.741</v>
      </c>
      <c r="P38" s="288">
        <f>SUM(P39:P42)</f>
        <v>103.03399999999999</v>
      </c>
      <c r="Q38" s="289">
        <f>SUM(Q39:Q42)</f>
        <v>0.06</v>
      </c>
      <c r="R38" s="288">
        <f t="shared" si="4"/>
        <v>4155.105000000001</v>
      </c>
      <c r="S38" s="291">
        <f t="shared" si="5"/>
        <v>0.017282638801839546</v>
      </c>
      <c r="T38" s="290">
        <f>SUM(T39:T42)</f>
        <v>3473.300999999999</v>
      </c>
      <c r="U38" s="289">
        <f>SUM(U39:U42)</f>
        <v>757.1349999999999</v>
      </c>
      <c r="V38" s="288">
        <f>SUM(V39:V42)</f>
        <v>150.075</v>
      </c>
      <c r="W38" s="289">
        <f>SUM(W39:W42)</f>
        <v>42.449999999999996</v>
      </c>
      <c r="X38" s="288">
        <f t="shared" si="6"/>
        <v>4422.960999999998</v>
      </c>
      <c r="Y38" s="285">
        <f t="shared" si="7"/>
        <v>-0.0605603350334758</v>
      </c>
    </row>
    <row r="39" spans="1:25" ht="19.5" customHeight="1">
      <c r="A39" s="235" t="s">
        <v>442</v>
      </c>
      <c r="B39" s="233">
        <v>447.206</v>
      </c>
      <c r="C39" s="230">
        <v>101.18700000000001</v>
      </c>
      <c r="D39" s="229">
        <v>0</v>
      </c>
      <c r="E39" s="230">
        <v>0</v>
      </c>
      <c r="F39" s="229">
        <f t="shared" si="0"/>
        <v>548.393</v>
      </c>
      <c r="G39" s="232">
        <f t="shared" si="1"/>
        <v>0.010391374003512494</v>
      </c>
      <c r="H39" s="233">
        <v>518.135</v>
      </c>
      <c r="I39" s="230">
        <v>146.43599999999998</v>
      </c>
      <c r="J39" s="229">
        <v>0</v>
      </c>
      <c r="K39" s="230">
        <v>0</v>
      </c>
      <c r="L39" s="229">
        <f t="shared" si="2"/>
        <v>664.5709999999999</v>
      </c>
      <c r="M39" s="234">
        <f t="shared" si="8"/>
        <v>-0.17481653578022494</v>
      </c>
      <c r="N39" s="233">
        <v>2484.4680000000008</v>
      </c>
      <c r="O39" s="230">
        <v>568.182</v>
      </c>
      <c r="P39" s="229">
        <v>0.49</v>
      </c>
      <c r="Q39" s="230">
        <v>0.06</v>
      </c>
      <c r="R39" s="229">
        <f t="shared" si="4"/>
        <v>3053.2000000000003</v>
      </c>
      <c r="S39" s="232">
        <f t="shared" si="5"/>
        <v>0.012699402972915603</v>
      </c>
      <c r="T39" s="231">
        <v>2804.9939999999992</v>
      </c>
      <c r="U39" s="230">
        <v>627.8829999999999</v>
      </c>
      <c r="V39" s="229">
        <v>1.807</v>
      </c>
      <c r="W39" s="230">
        <v>0.1</v>
      </c>
      <c r="X39" s="229">
        <f t="shared" si="6"/>
        <v>3434.7839999999987</v>
      </c>
      <c r="Y39" s="228">
        <f t="shared" si="7"/>
        <v>-0.11109403094925285</v>
      </c>
    </row>
    <row r="40" spans="1:25" ht="19.5" customHeight="1">
      <c r="A40" s="235" t="s">
        <v>452</v>
      </c>
      <c r="B40" s="233">
        <v>96.86</v>
      </c>
      <c r="C40" s="230">
        <v>80.304</v>
      </c>
      <c r="D40" s="229">
        <v>0</v>
      </c>
      <c r="E40" s="230">
        <v>0</v>
      </c>
      <c r="F40" s="229">
        <f>SUM(B40:E40)</f>
        <v>177.164</v>
      </c>
      <c r="G40" s="232">
        <f>F40/$F$9</f>
        <v>0.0033570402684904572</v>
      </c>
      <c r="H40" s="233">
        <v>101.434</v>
      </c>
      <c r="I40" s="230"/>
      <c r="J40" s="229"/>
      <c r="K40" s="230"/>
      <c r="L40" s="229">
        <f>SUM(H40:K40)</f>
        <v>101.434</v>
      </c>
      <c r="M40" s="234">
        <f>IF(ISERROR(F40/L40-1),"         /0",(F40/L40-1))</f>
        <v>0.7465938442731233</v>
      </c>
      <c r="N40" s="233">
        <v>423.886</v>
      </c>
      <c r="O40" s="230">
        <v>410.223</v>
      </c>
      <c r="P40" s="229">
        <v>0</v>
      </c>
      <c r="Q40" s="230">
        <v>0</v>
      </c>
      <c r="R40" s="229">
        <f>SUM(N40:Q40)</f>
        <v>834.109</v>
      </c>
      <c r="S40" s="232">
        <f>R40/$R$9</f>
        <v>0.0034693719095819663</v>
      </c>
      <c r="T40" s="231">
        <v>587.815</v>
      </c>
      <c r="U40" s="230">
        <v>82.53399999999999</v>
      </c>
      <c r="V40" s="229"/>
      <c r="W40" s="230"/>
      <c r="X40" s="229">
        <f>SUM(T40:W40)</f>
        <v>670.349</v>
      </c>
      <c r="Y40" s="228">
        <f>IF(ISERROR(R40/X40-1),"         /0",IF(R40/X40&gt;5,"  *  ",(R40/X40-1)))</f>
        <v>0.24429066053652648</v>
      </c>
    </row>
    <row r="41" spans="1:25" ht="19.5" customHeight="1">
      <c r="A41" s="235" t="s">
        <v>443</v>
      </c>
      <c r="B41" s="233">
        <v>16.889999999999997</v>
      </c>
      <c r="C41" s="230">
        <v>4.984</v>
      </c>
      <c r="D41" s="229">
        <v>55.72</v>
      </c>
      <c r="E41" s="230">
        <v>0</v>
      </c>
      <c r="F41" s="229">
        <f>SUM(B41:E41)</f>
        <v>77.594</v>
      </c>
      <c r="G41" s="232">
        <f>F41/$F$9</f>
        <v>0.0014703110259039565</v>
      </c>
      <c r="H41" s="233">
        <v>1.8900000000000001</v>
      </c>
      <c r="I41" s="230">
        <v>2</v>
      </c>
      <c r="J41" s="229">
        <v>29.554</v>
      </c>
      <c r="K41" s="230">
        <v>3.343</v>
      </c>
      <c r="L41" s="229">
        <f>SUM(H41:K41)</f>
        <v>36.78699999999999</v>
      </c>
      <c r="M41" s="234">
        <f>IF(ISERROR(F41/L41-1),"         /0",(F41/L41-1))</f>
        <v>1.1092777339821134</v>
      </c>
      <c r="N41" s="233">
        <v>61.626</v>
      </c>
      <c r="O41" s="230">
        <v>93.336</v>
      </c>
      <c r="P41" s="229">
        <v>102.544</v>
      </c>
      <c r="Q41" s="230"/>
      <c r="R41" s="229">
        <f>SUM(N41:Q41)</f>
        <v>257.506</v>
      </c>
      <c r="S41" s="232">
        <f>R41/$R$9</f>
        <v>0.0010710639532109276</v>
      </c>
      <c r="T41" s="231">
        <v>65.169</v>
      </c>
      <c r="U41" s="230">
        <v>46.718</v>
      </c>
      <c r="V41" s="229">
        <v>148.268</v>
      </c>
      <c r="W41" s="230">
        <v>42.349999999999994</v>
      </c>
      <c r="X41" s="229">
        <f>SUM(T41:W41)</f>
        <v>302.505</v>
      </c>
      <c r="Y41" s="228">
        <f>IF(ISERROR(R41/X41-1),"         /0",IF(R41/X41&gt;5,"  *  ",(R41/X41-1)))</f>
        <v>-0.14875456604023085</v>
      </c>
    </row>
    <row r="42" spans="1:25" ht="19.5" customHeight="1" thickBot="1">
      <c r="A42" s="235" t="s">
        <v>56</v>
      </c>
      <c r="B42" s="233">
        <v>1.425</v>
      </c>
      <c r="C42" s="230">
        <v>0</v>
      </c>
      <c r="D42" s="229">
        <v>0</v>
      </c>
      <c r="E42" s="230">
        <v>0</v>
      </c>
      <c r="F42" s="229">
        <f>SUM(B42:E42)</f>
        <v>1.425</v>
      </c>
      <c r="G42" s="232">
        <f>F42/$F$9</f>
        <v>2.7002000308182828E-05</v>
      </c>
      <c r="H42" s="233">
        <v>1.402</v>
      </c>
      <c r="I42" s="230">
        <v>0</v>
      </c>
      <c r="J42" s="229"/>
      <c r="K42" s="230"/>
      <c r="L42" s="229">
        <f>SUM(H42:K42)</f>
        <v>1.402</v>
      </c>
      <c r="M42" s="234">
        <f>IF(ISERROR(F42/L42-1),"         /0",(F42/L42-1))</f>
        <v>0.0164051355206849</v>
      </c>
      <c r="N42" s="233">
        <v>10.290000000000001</v>
      </c>
      <c r="O42" s="230">
        <v>0</v>
      </c>
      <c r="P42" s="229"/>
      <c r="Q42" s="230"/>
      <c r="R42" s="229">
        <f>SUM(N42:Q42)</f>
        <v>10.290000000000001</v>
      </c>
      <c r="S42" s="232">
        <f>R42/$R$9</f>
        <v>4.2799966131043346E-05</v>
      </c>
      <c r="T42" s="231">
        <v>15.322999999999999</v>
      </c>
      <c r="U42" s="230">
        <v>0</v>
      </c>
      <c r="V42" s="229"/>
      <c r="W42" s="230"/>
      <c r="X42" s="229">
        <f>SUM(T42:W42)</f>
        <v>15.322999999999999</v>
      </c>
      <c r="Y42" s="228">
        <f>IF(ISERROR(R42/X42-1),"         /0",IF(R42/X42&gt;5,"  *  ",(R42/X42-1)))</f>
        <v>-0.32846048423937857</v>
      </c>
    </row>
    <row r="43" spans="1:25" s="220" customFormat="1" ht="19.5" customHeight="1" thickBot="1">
      <c r="A43" s="280" t="s">
        <v>56</v>
      </c>
      <c r="B43" s="277">
        <v>71.173</v>
      </c>
      <c r="C43" s="276">
        <v>0.972</v>
      </c>
      <c r="D43" s="275">
        <v>0.322</v>
      </c>
      <c r="E43" s="276">
        <v>0.099</v>
      </c>
      <c r="F43" s="275">
        <f t="shared" si="0"/>
        <v>72.566</v>
      </c>
      <c r="G43" s="278">
        <f t="shared" si="1"/>
        <v>0.0013750365995534</v>
      </c>
      <c r="H43" s="277">
        <v>40.211</v>
      </c>
      <c r="I43" s="276">
        <v>4.114</v>
      </c>
      <c r="J43" s="275">
        <v>0.545</v>
      </c>
      <c r="K43" s="276">
        <v>0</v>
      </c>
      <c r="L43" s="275">
        <f t="shared" si="2"/>
        <v>44.87</v>
      </c>
      <c r="M43" s="279">
        <f t="shared" si="8"/>
        <v>0.617249832850457</v>
      </c>
      <c r="N43" s="277">
        <v>404.148</v>
      </c>
      <c r="O43" s="276">
        <v>0.972</v>
      </c>
      <c r="P43" s="275">
        <v>0.672</v>
      </c>
      <c r="Q43" s="276">
        <v>2.681</v>
      </c>
      <c r="R43" s="275">
        <f t="shared" si="4"/>
        <v>408.473</v>
      </c>
      <c r="S43" s="278">
        <f t="shared" si="5"/>
        <v>0.0016989922804126014</v>
      </c>
      <c r="T43" s="277">
        <v>268.527</v>
      </c>
      <c r="U43" s="276">
        <v>8.808</v>
      </c>
      <c r="V43" s="275">
        <v>0.545</v>
      </c>
      <c r="W43" s="276">
        <v>0.16999999999999998</v>
      </c>
      <c r="X43" s="288">
        <f>SUM(T43:W43)</f>
        <v>278.05</v>
      </c>
      <c r="Y43" s="272">
        <f t="shared" si="7"/>
        <v>0.46906311814421864</v>
      </c>
    </row>
    <row r="44" ht="15" thickTop="1">
      <c r="A44" s="121" t="s">
        <v>43</v>
      </c>
    </row>
    <row r="45" ht="14.25">
      <c r="A45" s="121" t="s">
        <v>55</v>
      </c>
    </row>
    <row r="46" ht="14.25">
      <c r="A46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4:Y65536 M44:M65536 Y3 M3">
    <cfRule type="cellIs" priority="5" dxfId="82" operator="lessThan" stopIfTrue="1">
      <formula>0</formula>
    </cfRule>
  </conditionalFormatting>
  <conditionalFormatting sqref="Y10:Y43 M10:M43">
    <cfRule type="cellIs" priority="6" dxfId="82" operator="lessThan" stopIfTrue="1">
      <formula>0</formula>
    </cfRule>
    <cfRule type="cellIs" priority="7" dxfId="84" operator="greaterThanOrEqual" stopIfTrue="1">
      <formula>0</formula>
    </cfRule>
  </conditionalFormatting>
  <conditionalFormatting sqref="M5:M8 Y5:Y8">
    <cfRule type="cellIs" priority="1" dxfId="82" operator="lessThan" stopIfTrue="1">
      <formula>0</formula>
    </cfRule>
  </conditionalFormatting>
  <conditionalFormatting sqref="Y9 M9">
    <cfRule type="cellIs" priority="2" dxfId="82" operator="lessThan" stopIfTrue="1">
      <formula>0</formula>
    </cfRule>
    <cfRule type="cellIs" priority="3" dxfId="84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8:V3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6"/>
  <sheetViews>
    <sheetView showGridLines="0" zoomScale="80" zoomScaleNormal="80" zoomScalePageLayoutView="0" workbookViewId="0" topLeftCell="A4">
      <selection activeCell="T73" sqref="T73:W73"/>
    </sheetView>
  </sheetViews>
  <sheetFormatPr defaultColWidth="8.00390625" defaultRowHeight="15"/>
  <cols>
    <col min="1" max="1" width="22.851562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42187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421875" style="128" bestFit="1" customWidth="1"/>
    <col min="17" max="17" width="9.140625" style="128" customWidth="1"/>
    <col min="18" max="19" width="9.8515625" style="128" bestFit="1" customWidth="1"/>
    <col min="20" max="20" width="10.421875" style="128" customWidth="1"/>
    <col min="21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82" t="s">
        <v>28</v>
      </c>
      <c r="Y1" s="583"/>
    </row>
    <row r="2" ht="5.25" customHeight="1" thickBot="1"/>
    <row r="3" spans="1:25" ht="24.75" customHeight="1" thickTop="1">
      <c r="A3" s="647" t="s">
        <v>73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9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271" customFormat="1" ht="15.75" customHeight="1" thickBot="1" thickTop="1">
      <c r="A5" s="587" t="s">
        <v>68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8" customFormat="1" ht="26.25" customHeight="1" thickBot="1">
      <c r="A6" s="588"/>
      <c r="B6" s="668" t="s">
        <v>459</v>
      </c>
      <c r="C6" s="669"/>
      <c r="D6" s="669"/>
      <c r="E6" s="669"/>
      <c r="F6" s="669"/>
      <c r="G6" s="637" t="s">
        <v>34</v>
      </c>
      <c r="H6" s="668" t="s">
        <v>460</v>
      </c>
      <c r="I6" s="669"/>
      <c r="J6" s="669"/>
      <c r="K6" s="669"/>
      <c r="L6" s="669"/>
      <c r="M6" s="634" t="s">
        <v>33</v>
      </c>
      <c r="N6" s="668" t="s">
        <v>461</v>
      </c>
      <c r="O6" s="669"/>
      <c r="P6" s="669"/>
      <c r="Q6" s="669"/>
      <c r="R6" s="669"/>
      <c r="S6" s="637" t="s">
        <v>34</v>
      </c>
      <c r="T6" s="668" t="s">
        <v>462</v>
      </c>
      <c r="U6" s="669"/>
      <c r="V6" s="669"/>
      <c r="W6" s="669"/>
      <c r="X6" s="669"/>
      <c r="Y6" s="650" t="s">
        <v>33</v>
      </c>
    </row>
    <row r="7" spans="1:25" s="168" customFormat="1" ht="26.25" customHeight="1">
      <c r="A7" s="589"/>
      <c r="B7" s="600" t="s">
        <v>22</v>
      </c>
      <c r="C7" s="592"/>
      <c r="D7" s="591" t="s">
        <v>21</v>
      </c>
      <c r="E7" s="592"/>
      <c r="F7" s="663" t="s">
        <v>17</v>
      </c>
      <c r="G7" s="638"/>
      <c r="H7" s="600" t="s">
        <v>22</v>
      </c>
      <c r="I7" s="592"/>
      <c r="J7" s="591" t="s">
        <v>21</v>
      </c>
      <c r="K7" s="592"/>
      <c r="L7" s="663" t="s">
        <v>17</v>
      </c>
      <c r="M7" s="635"/>
      <c r="N7" s="600" t="s">
        <v>22</v>
      </c>
      <c r="O7" s="592"/>
      <c r="P7" s="591" t="s">
        <v>21</v>
      </c>
      <c r="Q7" s="592"/>
      <c r="R7" s="663" t="s">
        <v>17</v>
      </c>
      <c r="S7" s="638"/>
      <c r="T7" s="600" t="s">
        <v>22</v>
      </c>
      <c r="U7" s="592"/>
      <c r="V7" s="591" t="s">
        <v>21</v>
      </c>
      <c r="W7" s="592"/>
      <c r="X7" s="663" t="s">
        <v>17</v>
      </c>
      <c r="Y7" s="651"/>
    </row>
    <row r="8" spans="1:25" s="267" customFormat="1" ht="28.5" thickBot="1">
      <c r="A8" s="590"/>
      <c r="B8" s="270" t="s">
        <v>31</v>
      </c>
      <c r="C8" s="268" t="s">
        <v>30</v>
      </c>
      <c r="D8" s="269" t="s">
        <v>31</v>
      </c>
      <c r="E8" s="268" t="s">
        <v>30</v>
      </c>
      <c r="F8" s="646"/>
      <c r="G8" s="639"/>
      <c r="H8" s="270" t="s">
        <v>31</v>
      </c>
      <c r="I8" s="268" t="s">
        <v>30</v>
      </c>
      <c r="J8" s="269" t="s">
        <v>31</v>
      </c>
      <c r="K8" s="268" t="s">
        <v>30</v>
      </c>
      <c r="L8" s="646"/>
      <c r="M8" s="636"/>
      <c r="N8" s="270" t="s">
        <v>31</v>
      </c>
      <c r="O8" s="268" t="s">
        <v>30</v>
      </c>
      <c r="P8" s="269" t="s">
        <v>31</v>
      </c>
      <c r="Q8" s="268" t="s">
        <v>30</v>
      </c>
      <c r="R8" s="646"/>
      <c r="S8" s="639"/>
      <c r="T8" s="270" t="s">
        <v>31</v>
      </c>
      <c r="U8" s="268" t="s">
        <v>30</v>
      </c>
      <c r="V8" s="269" t="s">
        <v>31</v>
      </c>
      <c r="W8" s="268" t="s">
        <v>30</v>
      </c>
      <c r="X8" s="646"/>
      <c r="Y8" s="652"/>
    </row>
    <row r="9" spans="1:25" s="157" customFormat="1" ht="18" customHeight="1" thickBot="1" thickTop="1">
      <c r="A9" s="330" t="s">
        <v>24</v>
      </c>
      <c r="B9" s="329">
        <f>B10+B29+B45+B55+B67+B73</f>
        <v>30724.053999999993</v>
      </c>
      <c r="C9" s="328">
        <f>C10+C29+C45+C55+C67+C73</f>
        <v>17723.576</v>
      </c>
      <c r="D9" s="326">
        <f>D10+D29+D45+D55+D67+D73</f>
        <v>2706.5860000000002</v>
      </c>
      <c r="E9" s="327">
        <f>E10+E29+E45+E55+E67+E73</f>
        <v>1619.652</v>
      </c>
      <c r="F9" s="326">
        <f aca="true" t="shared" si="0" ref="F9:F41">SUM(B9:E9)</f>
        <v>52773.867999999995</v>
      </c>
      <c r="G9" s="338">
        <f aca="true" t="shared" si="1" ref="G9:G41">F9/$F$9</f>
        <v>1</v>
      </c>
      <c r="H9" s="329">
        <f>H10+H29+H45+H55+H67+H73</f>
        <v>27322.521</v>
      </c>
      <c r="I9" s="328">
        <f>I10+I29+I45+I55+I67+I73</f>
        <v>16748.225000000006</v>
      </c>
      <c r="J9" s="326">
        <f>J10+J29+J45+J55+J67+J73</f>
        <v>2335.556</v>
      </c>
      <c r="K9" s="327">
        <f>K10+K29+K45+K55+K67+K73</f>
        <v>1764.046</v>
      </c>
      <c r="L9" s="326">
        <f aca="true" t="shared" si="2" ref="L9:L41">SUM(H9:K9)</f>
        <v>48170.348000000005</v>
      </c>
      <c r="M9" s="405">
        <f aca="true" t="shared" si="3" ref="M9:M54">IF(ISERROR(F9/L9-1),"         /0",(F9/L9-1))</f>
        <v>0.0955675055534162</v>
      </c>
      <c r="N9" s="410">
        <f>N10+N29+N45+N55+N67+N73</f>
        <v>137213.052</v>
      </c>
      <c r="O9" s="328">
        <f>O10+O29+O45+O55+O67+O73</f>
        <v>82836.58899999999</v>
      </c>
      <c r="P9" s="326">
        <f>P10+P29+P45+P55+P67+P73</f>
        <v>12846.011999999997</v>
      </c>
      <c r="Q9" s="327">
        <f>Q10+Q29+Q45+Q55+Q67+Q73</f>
        <v>7525.098</v>
      </c>
      <c r="R9" s="326">
        <f aca="true" t="shared" si="4" ref="R9:R41">SUM(N9:Q9)</f>
        <v>240420.751</v>
      </c>
      <c r="S9" s="425">
        <f aca="true" t="shared" si="5" ref="S9:S41">R9/$R$9</f>
        <v>1</v>
      </c>
      <c r="T9" s="329">
        <f>T10+T29+T45+T55+T67+T73</f>
        <v>127876.296</v>
      </c>
      <c r="U9" s="328">
        <f>U10+U29+U45+U55+U67+U73</f>
        <v>79325.853</v>
      </c>
      <c r="V9" s="326">
        <f>V10+V29+V45+V55+V67+V73</f>
        <v>20748.007</v>
      </c>
      <c r="W9" s="327">
        <f>W10+W29+W45+W55+W67+W73</f>
        <v>10725.972000000002</v>
      </c>
      <c r="X9" s="326">
        <f aca="true" t="shared" si="6" ref="X9:X41">SUM(T9:W9)</f>
        <v>238676.12800000003</v>
      </c>
      <c r="Y9" s="325">
        <f>IF(ISERROR(R9/X9-1),"         /0",(R9/X9-1))</f>
        <v>0.007309583135184594</v>
      </c>
    </row>
    <row r="10" spans="1:25" s="236" customFormat="1" ht="19.5" customHeight="1">
      <c r="A10" s="243" t="s">
        <v>61</v>
      </c>
      <c r="B10" s="240">
        <f>SUM(B11:B28)</f>
        <v>20309.640999999996</v>
      </c>
      <c r="C10" s="239">
        <f>SUM(C11:C28)</f>
        <v>8581.723999999998</v>
      </c>
      <c r="D10" s="238">
        <f>SUM(D11:D28)</f>
        <v>2648.975</v>
      </c>
      <c r="E10" s="311">
        <f>SUM(E11:E28)</f>
        <v>1166.2730000000001</v>
      </c>
      <c r="F10" s="238">
        <f t="shared" si="0"/>
        <v>32706.612999999994</v>
      </c>
      <c r="G10" s="241">
        <f t="shared" si="1"/>
        <v>0.6197501574074502</v>
      </c>
      <c r="H10" s="240">
        <f>SUM(H11:H28)</f>
        <v>18115.95</v>
      </c>
      <c r="I10" s="239">
        <f>SUM(I11:I28)</f>
        <v>8033.144000000001</v>
      </c>
      <c r="J10" s="238">
        <f>SUM(J11:J28)</f>
        <v>2048.687</v>
      </c>
      <c r="K10" s="311">
        <f>SUM(K11:K28)</f>
        <v>1427.074</v>
      </c>
      <c r="L10" s="238">
        <f t="shared" si="2"/>
        <v>29624.855000000003</v>
      </c>
      <c r="M10" s="406">
        <f t="shared" si="3"/>
        <v>0.10402609565515131</v>
      </c>
      <c r="N10" s="411">
        <f>SUM(N11:N28)</f>
        <v>89994.43100000001</v>
      </c>
      <c r="O10" s="239">
        <f>SUM(O11:O28)</f>
        <v>41377.600999999995</v>
      </c>
      <c r="P10" s="238">
        <f>SUM(P11:P28)</f>
        <v>12582.443999999998</v>
      </c>
      <c r="Q10" s="311">
        <f>SUM(Q11:Q28)</f>
        <v>5342.67</v>
      </c>
      <c r="R10" s="238">
        <f t="shared" si="4"/>
        <v>149297.146</v>
      </c>
      <c r="S10" s="426">
        <f t="shared" si="5"/>
        <v>0.6209827786454257</v>
      </c>
      <c r="T10" s="240">
        <f>SUM(T11:T28)</f>
        <v>83589.26999999999</v>
      </c>
      <c r="U10" s="239">
        <f>SUM(U11:U28)</f>
        <v>37189.918</v>
      </c>
      <c r="V10" s="238">
        <f>SUM(V11:V28)</f>
        <v>18592.480000000003</v>
      </c>
      <c r="W10" s="311">
        <f>SUM(W11:W28)</f>
        <v>9250.045</v>
      </c>
      <c r="X10" s="238">
        <f t="shared" si="6"/>
        <v>148621.71300000002</v>
      </c>
      <c r="Y10" s="237">
        <f aca="true" t="shared" si="7" ref="Y10:Y41">IF(ISERROR(R10/X10-1),"         /0",IF(R10/X10&gt;5,"  *  ",(R10/X10-1)))</f>
        <v>0.0045446455054651835</v>
      </c>
    </row>
    <row r="11" spans="1:25" ht="19.5" customHeight="1">
      <c r="A11" s="235" t="s">
        <v>190</v>
      </c>
      <c r="B11" s="233">
        <v>6940.195000000001</v>
      </c>
      <c r="C11" s="230">
        <v>2349.6290000000004</v>
      </c>
      <c r="D11" s="229">
        <v>0</v>
      </c>
      <c r="E11" s="282">
        <v>0</v>
      </c>
      <c r="F11" s="229">
        <f t="shared" si="0"/>
        <v>9289.824</v>
      </c>
      <c r="G11" s="232">
        <f t="shared" si="1"/>
        <v>0.17603075825330827</v>
      </c>
      <c r="H11" s="233">
        <v>6934.3099999999995</v>
      </c>
      <c r="I11" s="230">
        <v>2324.973</v>
      </c>
      <c r="J11" s="229"/>
      <c r="K11" s="282"/>
      <c r="L11" s="229">
        <f t="shared" si="2"/>
        <v>9259.283</v>
      </c>
      <c r="M11" s="407">
        <f t="shared" si="3"/>
        <v>0.003298419542852482</v>
      </c>
      <c r="N11" s="412">
        <v>28476.783000000007</v>
      </c>
      <c r="O11" s="230">
        <v>12316.050000000001</v>
      </c>
      <c r="P11" s="229">
        <v>1190.55</v>
      </c>
      <c r="Q11" s="282"/>
      <c r="R11" s="229">
        <f t="shared" si="4"/>
        <v>41983.38300000001</v>
      </c>
      <c r="S11" s="427">
        <f t="shared" si="5"/>
        <v>0.17462462298023523</v>
      </c>
      <c r="T11" s="233">
        <v>27664.184999999998</v>
      </c>
      <c r="U11" s="230">
        <v>9782.061</v>
      </c>
      <c r="V11" s="229">
        <v>1691.914</v>
      </c>
      <c r="W11" s="282">
        <v>783.632</v>
      </c>
      <c r="X11" s="229">
        <f t="shared" si="6"/>
        <v>39921.791999999994</v>
      </c>
      <c r="Y11" s="228">
        <f t="shared" si="7"/>
        <v>0.051640742980676224</v>
      </c>
    </row>
    <row r="12" spans="1:25" ht="19.5" customHeight="1">
      <c r="A12" s="235" t="s">
        <v>166</v>
      </c>
      <c r="B12" s="233">
        <v>4613.6269999999995</v>
      </c>
      <c r="C12" s="230">
        <v>3144.272</v>
      </c>
      <c r="D12" s="229">
        <v>0</v>
      </c>
      <c r="E12" s="282">
        <v>0</v>
      </c>
      <c r="F12" s="229">
        <f t="shared" si="0"/>
        <v>7757.898999999999</v>
      </c>
      <c r="G12" s="232">
        <f t="shared" si="1"/>
        <v>0.1470026604834044</v>
      </c>
      <c r="H12" s="233">
        <v>3353.8149999999996</v>
      </c>
      <c r="I12" s="230">
        <v>3163.6240000000003</v>
      </c>
      <c r="J12" s="229"/>
      <c r="K12" s="282"/>
      <c r="L12" s="229">
        <f t="shared" si="2"/>
        <v>6517.439</v>
      </c>
      <c r="M12" s="407">
        <f t="shared" si="3"/>
        <v>0.1903293609652501</v>
      </c>
      <c r="N12" s="412">
        <v>21319.244</v>
      </c>
      <c r="O12" s="230">
        <v>15220.068999999996</v>
      </c>
      <c r="P12" s="229"/>
      <c r="Q12" s="282"/>
      <c r="R12" s="229">
        <f t="shared" si="4"/>
        <v>36539.312999999995</v>
      </c>
      <c r="S12" s="427">
        <f t="shared" si="5"/>
        <v>0.15198069570958123</v>
      </c>
      <c r="T12" s="233">
        <v>16557.960000000003</v>
      </c>
      <c r="U12" s="230">
        <v>14410.284</v>
      </c>
      <c r="V12" s="229"/>
      <c r="W12" s="282"/>
      <c r="X12" s="229">
        <f t="shared" si="6"/>
        <v>30968.244000000002</v>
      </c>
      <c r="Y12" s="228">
        <f t="shared" si="7"/>
        <v>0.17989618655807527</v>
      </c>
    </row>
    <row r="13" spans="1:25" ht="19.5" customHeight="1">
      <c r="A13" s="235" t="s">
        <v>192</v>
      </c>
      <c r="B13" s="233">
        <v>2356.317</v>
      </c>
      <c r="C13" s="230">
        <v>847.113</v>
      </c>
      <c r="D13" s="229">
        <v>0</v>
      </c>
      <c r="E13" s="282">
        <v>0</v>
      </c>
      <c r="F13" s="229">
        <f t="shared" si="0"/>
        <v>3203.4300000000003</v>
      </c>
      <c r="G13" s="232">
        <f t="shared" si="1"/>
        <v>0.0607010651559594</v>
      </c>
      <c r="H13" s="233">
        <v>1522.121</v>
      </c>
      <c r="I13" s="230">
        <v>544.885</v>
      </c>
      <c r="J13" s="229"/>
      <c r="K13" s="282"/>
      <c r="L13" s="229">
        <f t="shared" si="2"/>
        <v>2067.0060000000003</v>
      </c>
      <c r="M13" s="407">
        <f t="shared" si="3"/>
        <v>0.5497923082951863</v>
      </c>
      <c r="N13" s="412">
        <v>9181.018</v>
      </c>
      <c r="O13" s="230">
        <v>3099.781</v>
      </c>
      <c r="P13" s="229"/>
      <c r="Q13" s="282"/>
      <c r="R13" s="229">
        <f t="shared" si="4"/>
        <v>12280.798999999999</v>
      </c>
      <c r="S13" s="427">
        <f t="shared" si="5"/>
        <v>0.05108044521498063</v>
      </c>
      <c r="T13" s="233">
        <v>7121.892000000001</v>
      </c>
      <c r="U13" s="230">
        <v>2562.215</v>
      </c>
      <c r="V13" s="229"/>
      <c r="W13" s="282"/>
      <c r="X13" s="229">
        <f t="shared" si="6"/>
        <v>9684.107</v>
      </c>
      <c r="Y13" s="228">
        <f t="shared" si="7"/>
        <v>0.26813954038302135</v>
      </c>
    </row>
    <row r="14" spans="1:25" ht="19.5" customHeight="1">
      <c r="A14" s="235" t="s">
        <v>191</v>
      </c>
      <c r="B14" s="233">
        <v>2418.616</v>
      </c>
      <c r="C14" s="230">
        <v>463.011</v>
      </c>
      <c r="D14" s="229">
        <v>0</v>
      </c>
      <c r="E14" s="282">
        <v>0</v>
      </c>
      <c r="F14" s="229">
        <f t="shared" si="0"/>
        <v>2881.627</v>
      </c>
      <c r="G14" s="232">
        <f t="shared" si="1"/>
        <v>0.05460329343303016</v>
      </c>
      <c r="H14" s="233">
        <v>3123.194</v>
      </c>
      <c r="I14" s="230">
        <v>886.314</v>
      </c>
      <c r="J14" s="229"/>
      <c r="K14" s="282"/>
      <c r="L14" s="229">
        <f t="shared" si="2"/>
        <v>4009.508</v>
      </c>
      <c r="M14" s="407">
        <f t="shared" si="3"/>
        <v>-0.2813015961060559</v>
      </c>
      <c r="N14" s="412">
        <v>11044.494</v>
      </c>
      <c r="O14" s="230">
        <v>2942.595</v>
      </c>
      <c r="P14" s="229"/>
      <c r="Q14" s="282"/>
      <c r="R14" s="229">
        <f t="shared" si="4"/>
        <v>13987.089</v>
      </c>
      <c r="S14" s="427">
        <f t="shared" si="5"/>
        <v>0.05817754474945468</v>
      </c>
      <c r="T14" s="233">
        <v>13720.469</v>
      </c>
      <c r="U14" s="230">
        <v>3740.0319999999997</v>
      </c>
      <c r="V14" s="229"/>
      <c r="W14" s="282"/>
      <c r="X14" s="229">
        <f t="shared" si="6"/>
        <v>17460.501</v>
      </c>
      <c r="Y14" s="228">
        <f t="shared" si="7"/>
        <v>-0.19892968706911673</v>
      </c>
    </row>
    <row r="15" spans="1:25" ht="19.5" customHeight="1">
      <c r="A15" s="235" t="s">
        <v>195</v>
      </c>
      <c r="B15" s="233">
        <v>1950.192</v>
      </c>
      <c r="C15" s="230">
        <v>478.513</v>
      </c>
      <c r="D15" s="229">
        <v>0</v>
      </c>
      <c r="E15" s="282">
        <v>0</v>
      </c>
      <c r="F15" s="229">
        <f t="shared" si="0"/>
        <v>2428.705</v>
      </c>
      <c r="G15" s="232">
        <f t="shared" si="1"/>
        <v>0.04602097765507732</v>
      </c>
      <c r="H15" s="233">
        <v>1315.6480000000001</v>
      </c>
      <c r="I15" s="230">
        <v>274.103</v>
      </c>
      <c r="J15" s="229"/>
      <c r="K15" s="282"/>
      <c r="L15" s="229">
        <f t="shared" si="2"/>
        <v>1589.7510000000002</v>
      </c>
      <c r="M15" s="407">
        <f t="shared" si="3"/>
        <v>0.527726669145042</v>
      </c>
      <c r="N15" s="412">
        <v>8811.515</v>
      </c>
      <c r="O15" s="230">
        <v>2063.552</v>
      </c>
      <c r="P15" s="229"/>
      <c r="Q15" s="282">
        <v>50.477</v>
      </c>
      <c r="R15" s="229">
        <f t="shared" si="4"/>
        <v>10925.544</v>
      </c>
      <c r="S15" s="427">
        <f t="shared" si="5"/>
        <v>0.04544343179428801</v>
      </c>
      <c r="T15" s="233">
        <v>8015.452</v>
      </c>
      <c r="U15" s="230">
        <v>2349.828</v>
      </c>
      <c r="V15" s="229">
        <v>48.228</v>
      </c>
      <c r="W15" s="282"/>
      <c r="X15" s="229">
        <f t="shared" si="6"/>
        <v>10413.508</v>
      </c>
      <c r="Y15" s="228">
        <f t="shared" si="7"/>
        <v>0.0491703660284315</v>
      </c>
    </row>
    <row r="16" spans="1:25" ht="19.5" customHeight="1">
      <c r="A16" s="235" t="s">
        <v>194</v>
      </c>
      <c r="B16" s="233">
        <v>0</v>
      </c>
      <c r="C16" s="230">
        <v>0</v>
      </c>
      <c r="D16" s="229">
        <v>1358.1</v>
      </c>
      <c r="E16" s="282">
        <v>898.699</v>
      </c>
      <c r="F16" s="229">
        <f aca="true" t="shared" si="8" ref="F16:F23">SUM(B16:E16)</f>
        <v>2256.799</v>
      </c>
      <c r="G16" s="232">
        <f aca="true" t="shared" si="9" ref="G16:G23">F16/$F$9</f>
        <v>0.04276357003053102</v>
      </c>
      <c r="H16" s="233"/>
      <c r="I16" s="230"/>
      <c r="J16" s="229">
        <v>1388.157</v>
      </c>
      <c r="K16" s="282">
        <v>1198.407</v>
      </c>
      <c r="L16" s="229">
        <f aca="true" t="shared" si="10" ref="L16:L23">SUM(H16:K16)</f>
        <v>2586.564</v>
      </c>
      <c r="M16" s="407">
        <f aca="true" t="shared" si="11" ref="M16:M23">IF(ISERROR(F16/L16-1),"         /0",(F16/L16-1))</f>
        <v>-0.12749152930296714</v>
      </c>
      <c r="N16" s="412"/>
      <c r="O16" s="230"/>
      <c r="P16" s="229">
        <v>4568.816999999999</v>
      </c>
      <c r="Q16" s="282">
        <v>3659.797</v>
      </c>
      <c r="R16" s="229">
        <f aca="true" t="shared" si="12" ref="R16:R23">SUM(N16:Q16)</f>
        <v>8228.614</v>
      </c>
      <c r="S16" s="427">
        <f aca="true" t="shared" si="13" ref="S16:S23">R16/$R$9</f>
        <v>0.034225889261946446</v>
      </c>
      <c r="T16" s="233"/>
      <c r="U16" s="230"/>
      <c r="V16" s="229">
        <v>6297.256</v>
      </c>
      <c r="W16" s="282">
        <v>5588.868</v>
      </c>
      <c r="X16" s="229">
        <f aca="true" t="shared" si="14" ref="X16:X23">SUM(T16:W16)</f>
        <v>11886.124</v>
      </c>
      <c r="Y16" s="228">
        <f aca="true" t="shared" si="15" ref="Y16:Y23">IF(ISERROR(R16/X16-1),"         /0",IF(R16/X16&gt;5,"  *  ",(R16/X16-1)))</f>
        <v>-0.3077125899073575</v>
      </c>
    </row>
    <row r="17" spans="1:25" ht="19.5" customHeight="1">
      <c r="A17" s="235" t="s">
        <v>168</v>
      </c>
      <c r="B17" s="233">
        <v>0</v>
      </c>
      <c r="C17" s="230">
        <v>0</v>
      </c>
      <c r="D17" s="229">
        <v>1039.279</v>
      </c>
      <c r="E17" s="282">
        <v>218.381</v>
      </c>
      <c r="F17" s="229">
        <f t="shared" si="8"/>
        <v>1257.66</v>
      </c>
      <c r="G17" s="232">
        <f t="shared" si="9"/>
        <v>0.023831112777255595</v>
      </c>
      <c r="H17" s="233"/>
      <c r="I17" s="230"/>
      <c r="J17" s="229"/>
      <c r="K17" s="282"/>
      <c r="L17" s="229">
        <f t="shared" si="10"/>
        <v>0</v>
      </c>
      <c r="M17" s="407" t="str">
        <f t="shared" si="11"/>
        <v>         /0</v>
      </c>
      <c r="N17" s="412"/>
      <c r="O17" s="230"/>
      <c r="P17" s="229">
        <v>5698.619</v>
      </c>
      <c r="Q17" s="282">
        <v>1451.9760000000003</v>
      </c>
      <c r="R17" s="229">
        <f t="shared" si="12"/>
        <v>7150.595</v>
      </c>
      <c r="S17" s="427">
        <f t="shared" si="13"/>
        <v>0.029742004258193174</v>
      </c>
      <c r="T17" s="233"/>
      <c r="U17" s="230"/>
      <c r="V17" s="229"/>
      <c r="W17" s="282"/>
      <c r="X17" s="229">
        <f t="shared" si="14"/>
        <v>0</v>
      </c>
      <c r="Y17" s="228" t="str">
        <f t="shared" si="15"/>
        <v>         /0</v>
      </c>
    </row>
    <row r="18" spans="1:25" ht="19.5" customHeight="1">
      <c r="A18" s="235" t="s">
        <v>148</v>
      </c>
      <c r="B18" s="233">
        <v>583.265</v>
      </c>
      <c r="C18" s="230">
        <v>224.865</v>
      </c>
      <c r="D18" s="229">
        <v>0</v>
      </c>
      <c r="E18" s="282">
        <v>0</v>
      </c>
      <c r="F18" s="229">
        <f>SUM(B18:E18)</f>
        <v>808.13</v>
      </c>
      <c r="G18" s="232">
        <f>F18/$F$9</f>
        <v>0.01531307123442231</v>
      </c>
      <c r="H18" s="233">
        <v>429.14799999999997</v>
      </c>
      <c r="I18" s="230">
        <v>267.1259999999999</v>
      </c>
      <c r="J18" s="229">
        <v>0</v>
      </c>
      <c r="K18" s="282"/>
      <c r="L18" s="229">
        <f>SUM(H18:K18)</f>
        <v>696.2739999999999</v>
      </c>
      <c r="M18" s="407">
        <f>IF(ISERROR(F18/L18-1),"         /0",(F18/L18-1))</f>
        <v>0.16064939951800605</v>
      </c>
      <c r="N18" s="412">
        <v>2477.412</v>
      </c>
      <c r="O18" s="230">
        <v>1451.4270000000004</v>
      </c>
      <c r="P18" s="229">
        <v>0</v>
      </c>
      <c r="Q18" s="282">
        <v>0</v>
      </c>
      <c r="R18" s="229">
        <f>SUM(N18:Q18)</f>
        <v>3928.839</v>
      </c>
      <c r="S18" s="427">
        <f>R18/$R$9</f>
        <v>0.016341513715677564</v>
      </c>
      <c r="T18" s="233">
        <v>2317.6850000000004</v>
      </c>
      <c r="U18" s="230">
        <v>1460.9509999999998</v>
      </c>
      <c r="V18" s="229">
        <v>2.655</v>
      </c>
      <c r="W18" s="282">
        <v>0</v>
      </c>
      <c r="X18" s="229">
        <f>SUM(T18:W18)</f>
        <v>3781.2910000000006</v>
      </c>
      <c r="Y18" s="228">
        <f>IF(ISERROR(R18/X18-1),"         /0",IF(R18/X18&gt;5,"  *  ",(R18/X18-1)))</f>
        <v>0.03902053557898588</v>
      </c>
    </row>
    <row r="19" spans="1:25" ht="19.5" customHeight="1">
      <c r="A19" s="235" t="s">
        <v>196</v>
      </c>
      <c r="B19" s="233">
        <v>668.018</v>
      </c>
      <c r="C19" s="230">
        <v>0</v>
      </c>
      <c r="D19" s="229">
        <v>0</v>
      </c>
      <c r="E19" s="282">
        <v>0</v>
      </c>
      <c r="F19" s="229">
        <f t="shared" si="8"/>
        <v>668.018</v>
      </c>
      <c r="G19" s="232">
        <f t="shared" si="9"/>
        <v>0.012658120871488899</v>
      </c>
      <c r="H19" s="233">
        <v>735.906</v>
      </c>
      <c r="I19" s="230"/>
      <c r="J19" s="229"/>
      <c r="K19" s="282"/>
      <c r="L19" s="229">
        <f t="shared" si="10"/>
        <v>735.906</v>
      </c>
      <c r="M19" s="407">
        <f t="shared" si="11"/>
        <v>-0.09225091248066997</v>
      </c>
      <c r="N19" s="412">
        <v>4585.474</v>
      </c>
      <c r="O19" s="230"/>
      <c r="P19" s="229"/>
      <c r="Q19" s="282"/>
      <c r="R19" s="229">
        <f t="shared" si="12"/>
        <v>4585.474</v>
      </c>
      <c r="S19" s="427">
        <f t="shared" si="13"/>
        <v>0.019072704751679277</v>
      </c>
      <c r="T19" s="233">
        <v>4172.882</v>
      </c>
      <c r="U19" s="230"/>
      <c r="V19" s="229"/>
      <c r="W19" s="282"/>
      <c r="X19" s="229">
        <f t="shared" si="14"/>
        <v>4172.882</v>
      </c>
      <c r="Y19" s="228">
        <f t="shared" si="15"/>
        <v>0.09887459075046956</v>
      </c>
    </row>
    <row r="20" spans="1:25" ht="19.5" customHeight="1">
      <c r="A20" s="235" t="s">
        <v>193</v>
      </c>
      <c r="B20" s="233">
        <v>102.12700000000001</v>
      </c>
      <c r="C20" s="230">
        <v>499.703</v>
      </c>
      <c r="D20" s="229">
        <v>0</v>
      </c>
      <c r="E20" s="282">
        <v>0</v>
      </c>
      <c r="F20" s="229">
        <f t="shared" si="8"/>
        <v>601.8299999999999</v>
      </c>
      <c r="G20" s="232">
        <f t="shared" si="9"/>
        <v>0.01140393954068328</v>
      </c>
      <c r="H20" s="233">
        <v>141.676</v>
      </c>
      <c r="I20" s="230">
        <v>258.146</v>
      </c>
      <c r="J20" s="229"/>
      <c r="K20" s="282"/>
      <c r="L20" s="229">
        <f t="shared" si="10"/>
        <v>399.822</v>
      </c>
      <c r="M20" s="407">
        <f t="shared" si="11"/>
        <v>0.505244833951108</v>
      </c>
      <c r="N20" s="412">
        <v>416.119</v>
      </c>
      <c r="O20" s="230">
        <v>2144.844</v>
      </c>
      <c r="P20" s="229"/>
      <c r="Q20" s="282"/>
      <c r="R20" s="229">
        <f t="shared" si="12"/>
        <v>2560.963</v>
      </c>
      <c r="S20" s="427">
        <f t="shared" si="13"/>
        <v>0.010652004826322168</v>
      </c>
      <c r="T20" s="233">
        <v>500.09799999999996</v>
      </c>
      <c r="U20" s="230">
        <v>1002.2159999999999</v>
      </c>
      <c r="V20" s="229"/>
      <c r="W20" s="282"/>
      <c r="X20" s="229">
        <f t="shared" si="14"/>
        <v>1502.3139999999999</v>
      </c>
      <c r="Y20" s="228">
        <f t="shared" si="15"/>
        <v>0.7046789153266231</v>
      </c>
    </row>
    <row r="21" spans="1:25" ht="19.5" customHeight="1">
      <c r="A21" s="235" t="s">
        <v>199</v>
      </c>
      <c r="B21" s="233">
        <v>350.888</v>
      </c>
      <c r="C21" s="230">
        <v>126.147</v>
      </c>
      <c r="D21" s="229">
        <v>0</v>
      </c>
      <c r="E21" s="282">
        <v>0</v>
      </c>
      <c r="F21" s="229">
        <f>SUM(B21:E21)</f>
        <v>477.03499999999997</v>
      </c>
      <c r="G21" s="232">
        <f t="shared" si="9"/>
        <v>0.009039227520711577</v>
      </c>
      <c r="H21" s="233">
        <v>254.07</v>
      </c>
      <c r="I21" s="230">
        <v>164.397</v>
      </c>
      <c r="J21" s="229"/>
      <c r="K21" s="282"/>
      <c r="L21" s="229">
        <f>SUM(H21:K21)</f>
        <v>418.467</v>
      </c>
      <c r="M21" s="407">
        <f>IF(ISERROR(F21/L21-1),"         /0",(F21/L21-1))</f>
        <v>0.13995846745382545</v>
      </c>
      <c r="N21" s="412">
        <v>1955.348</v>
      </c>
      <c r="O21" s="230">
        <v>584.647</v>
      </c>
      <c r="P21" s="229"/>
      <c r="Q21" s="282"/>
      <c r="R21" s="229">
        <f>SUM(N21:Q21)</f>
        <v>2539.995</v>
      </c>
      <c r="S21" s="427">
        <f t="shared" si="13"/>
        <v>0.010564791056658833</v>
      </c>
      <c r="T21" s="233">
        <v>1474.798</v>
      </c>
      <c r="U21" s="230">
        <v>754.7359999999999</v>
      </c>
      <c r="V21" s="229"/>
      <c r="W21" s="282"/>
      <c r="X21" s="229">
        <f>SUM(T21:W21)</f>
        <v>2229.5339999999997</v>
      </c>
      <c r="Y21" s="228">
        <f>IF(ISERROR(R21/X21-1),"         /0",IF(R21/X21&gt;5,"  *  ",(R21/X21-1)))</f>
        <v>0.13924927810026677</v>
      </c>
    </row>
    <row r="22" spans="1:25" ht="19.5" customHeight="1">
      <c r="A22" s="235" t="s">
        <v>169</v>
      </c>
      <c r="B22" s="233">
        <v>105.61</v>
      </c>
      <c r="C22" s="230">
        <v>302.351</v>
      </c>
      <c r="D22" s="229">
        <v>0</v>
      </c>
      <c r="E22" s="282">
        <v>0</v>
      </c>
      <c r="F22" s="229">
        <f t="shared" si="8"/>
        <v>407.961</v>
      </c>
      <c r="G22" s="232">
        <f t="shared" si="9"/>
        <v>0.007730360033492335</v>
      </c>
      <c r="H22" s="233">
        <v>106.141</v>
      </c>
      <c r="I22" s="230">
        <v>26.39</v>
      </c>
      <c r="J22" s="229"/>
      <c r="K22" s="282"/>
      <c r="L22" s="229">
        <f t="shared" si="10"/>
        <v>132.531</v>
      </c>
      <c r="M22" s="407">
        <f t="shared" si="11"/>
        <v>2.0782307535595446</v>
      </c>
      <c r="N22" s="412">
        <v>444.948</v>
      </c>
      <c r="O22" s="230">
        <v>788.7979999999999</v>
      </c>
      <c r="P22" s="229"/>
      <c r="Q22" s="282"/>
      <c r="R22" s="229">
        <f t="shared" si="12"/>
        <v>1233.7459999999999</v>
      </c>
      <c r="S22" s="427">
        <f t="shared" si="13"/>
        <v>0.0051316119547434565</v>
      </c>
      <c r="T22" s="233">
        <v>598.4300000000002</v>
      </c>
      <c r="U22" s="230">
        <v>451.76900000000006</v>
      </c>
      <c r="V22" s="229"/>
      <c r="W22" s="282"/>
      <c r="X22" s="229">
        <f t="shared" si="14"/>
        <v>1050.1990000000003</v>
      </c>
      <c r="Y22" s="228">
        <f t="shared" si="15"/>
        <v>0.17477354291900826</v>
      </c>
    </row>
    <row r="23" spans="1:25" ht="19.5" customHeight="1">
      <c r="A23" s="235" t="s">
        <v>248</v>
      </c>
      <c r="B23" s="233">
        <v>0</v>
      </c>
      <c r="C23" s="230">
        <v>0</v>
      </c>
      <c r="D23" s="229">
        <v>210.855</v>
      </c>
      <c r="E23" s="282">
        <v>0</v>
      </c>
      <c r="F23" s="229">
        <f t="shared" si="8"/>
        <v>210.855</v>
      </c>
      <c r="G23" s="232">
        <f t="shared" si="9"/>
        <v>0.003995443350864485</v>
      </c>
      <c r="H23" s="233"/>
      <c r="I23" s="230"/>
      <c r="J23" s="229"/>
      <c r="K23" s="282"/>
      <c r="L23" s="229">
        <f t="shared" si="10"/>
        <v>0</v>
      </c>
      <c r="M23" s="407" t="str">
        <f t="shared" si="11"/>
        <v>         /0</v>
      </c>
      <c r="N23" s="412"/>
      <c r="O23" s="230"/>
      <c r="P23" s="229">
        <v>837.29</v>
      </c>
      <c r="Q23" s="282"/>
      <c r="R23" s="229">
        <f t="shared" si="12"/>
        <v>837.29</v>
      </c>
      <c r="S23" s="427">
        <f t="shared" si="13"/>
        <v>0.0034826028806473532</v>
      </c>
      <c r="T23" s="233"/>
      <c r="U23" s="230"/>
      <c r="V23" s="229"/>
      <c r="W23" s="282"/>
      <c r="X23" s="229">
        <f t="shared" si="14"/>
        <v>0</v>
      </c>
      <c r="Y23" s="228" t="str">
        <f t="shared" si="15"/>
        <v>         /0</v>
      </c>
    </row>
    <row r="24" spans="1:25" ht="19.5" customHeight="1">
      <c r="A24" s="235" t="s">
        <v>184</v>
      </c>
      <c r="B24" s="233">
        <v>86.193</v>
      </c>
      <c r="C24" s="230">
        <v>75.957</v>
      </c>
      <c r="D24" s="229">
        <v>0</v>
      </c>
      <c r="E24" s="282">
        <v>0</v>
      </c>
      <c r="F24" s="229">
        <f t="shared" si="0"/>
        <v>162.14999999999998</v>
      </c>
      <c r="G24" s="232">
        <f t="shared" si="1"/>
        <v>0.0030725434034890144</v>
      </c>
      <c r="H24" s="233">
        <v>60.987</v>
      </c>
      <c r="I24" s="230">
        <v>61.354</v>
      </c>
      <c r="J24" s="229"/>
      <c r="K24" s="282"/>
      <c r="L24" s="229">
        <f t="shared" si="2"/>
        <v>122.34100000000001</v>
      </c>
      <c r="M24" s="407">
        <f t="shared" si="3"/>
        <v>0.3253937764118322</v>
      </c>
      <c r="N24" s="412">
        <v>460.823</v>
      </c>
      <c r="O24" s="230">
        <v>455.015</v>
      </c>
      <c r="P24" s="229"/>
      <c r="Q24" s="282"/>
      <c r="R24" s="229">
        <f t="shared" si="4"/>
        <v>915.838</v>
      </c>
      <c r="S24" s="427">
        <f t="shared" si="5"/>
        <v>0.0038093134481557295</v>
      </c>
      <c r="T24" s="233">
        <v>387.92900000000003</v>
      </c>
      <c r="U24" s="230">
        <v>310.571</v>
      </c>
      <c r="V24" s="229"/>
      <c r="W24" s="282"/>
      <c r="X24" s="229">
        <f t="shared" si="6"/>
        <v>698.5</v>
      </c>
      <c r="Y24" s="228">
        <f t="shared" si="7"/>
        <v>0.3111496062992125</v>
      </c>
    </row>
    <row r="25" spans="1:25" ht="19.5" customHeight="1">
      <c r="A25" s="235" t="s">
        <v>164</v>
      </c>
      <c r="B25" s="233">
        <v>0</v>
      </c>
      <c r="C25" s="230">
        <v>0</v>
      </c>
      <c r="D25" s="229">
        <v>40.29099999999999</v>
      </c>
      <c r="E25" s="282">
        <v>49.082</v>
      </c>
      <c r="F25" s="229">
        <f t="shared" si="0"/>
        <v>89.37299999999999</v>
      </c>
      <c r="G25" s="232">
        <f t="shared" si="1"/>
        <v>0.0016935086130127888</v>
      </c>
      <c r="H25" s="233"/>
      <c r="I25" s="230"/>
      <c r="J25" s="229">
        <v>15.100000000000001</v>
      </c>
      <c r="K25" s="282">
        <v>13.5</v>
      </c>
      <c r="L25" s="229">
        <f t="shared" si="2"/>
        <v>28.6</v>
      </c>
      <c r="M25" s="407">
        <f t="shared" si="3"/>
        <v>2.1249300699300693</v>
      </c>
      <c r="N25" s="412"/>
      <c r="O25" s="230"/>
      <c r="P25" s="229">
        <v>189.59099999999998</v>
      </c>
      <c r="Q25" s="282">
        <v>180.28199999999998</v>
      </c>
      <c r="R25" s="229">
        <f t="shared" si="4"/>
        <v>369.87299999999993</v>
      </c>
      <c r="S25" s="427">
        <f t="shared" si="5"/>
        <v>0.0015384404152368693</v>
      </c>
      <c r="T25" s="233"/>
      <c r="U25" s="230"/>
      <c r="V25" s="229">
        <v>15.100000000000001</v>
      </c>
      <c r="W25" s="282">
        <v>13.5</v>
      </c>
      <c r="X25" s="229">
        <f t="shared" si="6"/>
        <v>28.6</v>
      </c>
      <c r="Y25" s="228" t="str">
        <f t="shared" si="7"/>
        <v>  *  </v>
      </c>
    </row>
    <row r="26" spans="1:25" ht="19.5" customHeight="1">
      <c r="A26" s="235" t="s">
        <v>180</v>
      </c>
      <c r="B26" s="233">
        <v>72.87299999999999</v>
      </c>
      <c r="C26" s="230">
        <v>3.478</v>
      </c>
      <c r="D26" s="229">
        <v>0</v>
      </c>
      <c r="E26" s="282">
        <v>0</v>
      </c>
      <c r="F26" s="229">
        <f t="shared" si="0"/>
        <v>76.35099999999998</v>
      </c>
      <c r="G26" s="232">
        <f t="shared" si="1"/>
        <v>0.0014467577021263628</v>
      </c>
      <c r="H26" s="233">
        <v>56.023</v>
      </c>
      <c r="I26" s="230">
        <v>8.243</v>
      </c>
      <c r="J26" s="229"/>
      <c r="K26" s="282"/>
      <c r="L26" s="229">
        <f t="shared" si="2"/>
        <v>64.266</v>
      </c>
      <c r="M26" s="407">
        <f t="shared" si="3"/>
        <v>0.18804655649954838</v>
      </c>
      <c r="N26" s="412">
        <v>279.338</v>
      </c>
      <c r="O26" s="230">
        <v>9.267</v>
      </c>
      <c r="P26" s="229"/>
      <c r="Q26" s="282"/>
      <c r="R26" s="229">
        <f t="shared" si="4"/>
        <v>288.605</v>
      </c>
      <c r="S26" s="427">
        <f t="shared" si="5"/>
        <v>0.0012004163484207735</v>
      </c>
      <c r="T26" s="233">
        <v>493.80199999999996</v>
      </c>
      <c r="U26" s="230">
        <v>91.51600000000002</v>
      </c>
      <c r="V26" s="229"/>
      <c r="W26" s="282"/>
      <c r="X26" s="229">
        <f t="shared" si="6"/>
        <v>585.318</v>
      </c>
      <c r="Y26" s="228">
        <f t="shared" si="7"/>
        <v>-0.5069261495460586</v>
      </c>
    </row>
    <row r="27" spans="1:25" ht="19.5" customHeight="1">
      <c r="A27" s="235" t="s">
        <v>176</v>
      </c>
      <c r="B27" s="233">
        <v>34.244</v>
      </c>
      <c r="C27" s="230">
        <v>36.974</v>
      </c>
      <c r="D27" s="229">
        <v>0</v>
      </c>
      <c r="E27" s="282">
        <v>0</v>
      </c>
      <c r="F27" s="229">
        <f t="shared" si="0"/>
        <v>71.21799999999999</v>
      </c>
      <c r="G27" s="232">
        <f t="shared" si="1"/>
        <v>0.0013494936547004664</v>
      </c>
      <c r="H27" s="233">
        <v>30.684</v>
      </c>
      <c r="I27" s="230">
        <v>28.367</v>
      </c>
      <c r="J27" s="229"/>
      <c r="K27" s="282"/>
      <c r="L27" s="229">
        <f t="shared" si="2"/>
        <v>59.051</v>
      </c>
      <c r="M27" s="407">
        <f t="shared" si="3"/>
        <v>0.20604223467849803</v>
      </c>
      <c r="N27" s="412">
        <v>117.21100000000001</v>
      </c>
      <c r="O27" s="230">
        <v>139.797</v>
      </c>
      <c r="P27" s="229"/>
      <c r="Q27" s="282"/>
      <c r="R27" s="229">
        <f t="shared" si="4"/>
        <v>257.00800000000004</v>
      </c>
      <c r="S27" s="427">
        <f t="shared" si="5"/>
        <v>0.0010689925845876757</v>
      </c>
      <c r="T27" s="233">
        <v>167.342</v>
      </c>
      <c r="U27" s="230">
        <v>138.772</v>
      </c>
      <c r="V27" s="229"/>
      <c r="W27" s="282"/>
      <c r="X27" s="229">
        <f t="shared" si="6"/>
        <v>306.11400000000003</v>
      </c>
      <c r="Y27" s="228">
        <f t="shared" si="7"/>
        <v>-0.1604173608524928</v>
      </c>
    </row>
    <row r="28" spans="1:25" ht="19.5" customHeight="1" thickBot="1">
      <c r="A28" s="235" t="s">
        <v>160</v>
      </c>
      <c r="B28" s="233">
        <v>27.476</v>
      </c>
      <c r="C28" s="230">
        <v>29.711</v>
      </c>
      <c r="D28" s="229">
        <v>0.45</v>
      </c>
      <c r="E28" s="282">
        <v>0.111</v>
      </c>
      <c r="F28" s="229">
        <f t="shared" si="0"/>
        <v>57.748</v>
      </c>
      <c r="G28" s="232">
        <f t="shared" si="1"/>
        <v>0.001094253693892591</v>
      </c>
      <c r="H28" s="233">
        <v>52.227000000000004</v>
      </c>
      <c r="I28" s="230">
        <v>25.222</v>
      </c>
      <c r="J28" s="229">
        <v>645.43</v>
      </c>
      <c r="K28" s="282">
        <v>215.16700000000003</v>
      </c>
      <c r="L28" s="229">
        <f t="shared" si="2"/>
        <v>938.0459999999999</v>
      </c>
      <c r="M28" s="407">
        <f t="shared" si="3"/>
        <v>-0.9384379870496756</v>
      </c>
      <c r="N28" s="412">
        <v>424.70400000000006</v>
      </c>
      <c r="O28" s="230">
        <v>161.759</v>
      </c>
      <c r="P28" s="229">
        <v>97.577</v>
      </c>
      <c r="Q28" s="282">
        <v>0.138</v>
      </c>
      <c r="R28" s="229">
        <f t="shared" si="4"/>
        <v>684.1780000000001</v>
      </c>
      <c r="S28" s="427">
        <f t="shared" si="5"/>
        <v>0.0028457526946166147</v>
      </c>
      <c r="T28" s="233">
        <v>396.34600000000006</v>
      </c>
      <c r="U28" s="230">
        <v>134.967</v>
      </c>
      <c r="V28" s="229">
        <v>10537.327000000001</v>
      </c>
      <c r="W28" s="282">
        <v>2864.0449999999996</v>
      </c>
      <c r="X28" s="229">
        <f t="shared" si="6"/>
        <v>13932.685000000001</v>
      </c>
      <c r="Y28" s="228">
        <f t="shared" si="7"/>
        <v>-0.9508940308346884</v>
      </c>
    </row>
    <row r="29" spans="1:25" s="236" customFormat="1" ht="19.5" customHeight="1">
      <c r="A29" s="243" t="s">
        <v>60</v>
      </c>
      <c r="B29" s="240">
        <f>SUM(B30:B44)</f>
        <v>3805.8709999999996</v>
      </c>
      <c r="C29" s="239">
        <f>SUM(C30:C44)</f>
        <v>5409.932000000001</v>
      </c>
      <c r="D29" s="238">
        <f>SUM(D30:D44)</f>
        <v>0.001</v>
      </c>
      <c r="E29" s="311">
        <f>SUM(E30:E44)</f>
        <v>367.52</v>
      </c>
      <c r="F29" s="238">
        <f t="shared" si="0"/>
        <v>9583.324</v>
      </c>
      <c r="G29" s="241">
        <f t="shared" si="1"/>
        <v>0.18159222287818663</v>
      </c>
      <c r="H29" s="240">
        <f>SUM(H30:H44)</f>
        <v>3127.639</v>
      </c>
      <c r="I29" s="239">
        <f>SUM(I30:I44)</f>
        <v>5011.037</v>
      </c>
      <c r="J29" s="238">
        <f>SUM(J30:J44)</f>
        <v>0.245</v>
      </c>
      <c r="K29" s="311">
        <f>SUM(K30:K44)</f>
        <v>277.868</v>
      </c>
      <c r="L29" s="238">
        <f t="shared" si="2"/>
        <v>8416.789</v>
      </c>
      <c r="M29" s="406">
        <f t="shared" si="3"/>
        <v>0.13859620337399448</v>
      </c>
      <c r="N29" s="411">
        <f>SUM(N30:N44)</f>
        <v>16855.263999999996</v>
      </c>
      <c r="O29" s="239">
        <f>SUM(O30:O44)</f>
        <v>25054.061999999998</v>
      </c>
      <c r="P29" s="238">
        <f>SUM(P30:P44)</f>
        <v>0.192</v>
      </c>
      <c r="Q29" s="311">
        <f>SUM(Q30:Q44)</f>
        <v>1563.4829999999997</v>
      </c>
      <c r="R29" s="238">
        <f t="shared" si="4"/>
        <v>43473.001</v>
      </c>
      <c r="S29" s="426">
        <f t="shared" si="5"/>
        <v>0.18082050246985543</v>
      </c>
      <c r="T29" s="240">
        <f>SUM(T30:T44)</f>
        <v>14559.484999999997</v>
      </c>
      <c r="U29" s="239">
        <f>SUM(U30:U44)</f>
        <v>24817.345000000005</v>
      </c>
      <c r="V29" s="238">
        <f>SUM(V30:V44)</f>
        <v>11.783999999999999</v>
      </c>
      <c r="W29" s="311">
        <f>SUM(W30:W44)</f>
        <v>1266.055</v>
      </c>
      <c r="X29" s="238">
        <f t="shared" si="6"/>
        <v>40654.669</v>
      </c>
      <c r="Y29" s="237">
        <f t="shared" si="7"/>
        <v>0.06932369809725891</v>
      </c>
    </row>
    <row r="30" spans="1:25" ht="19.5" customHeight="1">
      <c r="A30" s="250" t="s">
        <v>166</v>
      </c>
      <c r="B30" s="247">
        <v>1337.3600000000001</v>
      </c>
      <c r="C30" s="245">
        <v>1150.0049999999999</v>
      </c>
      <c r="D30" s="246">
        <v>0</v>
      </c>
      <c r="E30" s="294">
        <v>0</v>
      </c>
      <c r="F30" s="246">
        <f t="shared" si="0"/>
        <v>2487.365</v>
      </c>
      <c r="G30" s="248">
        <f t="shared" si="1"/>
        <v>0.04713251262916715</v>
      </c>
      <c r="H30" s="247">
        <v>771.302</v>
      </c>
      <c r="I30" s="245">
        <v>777.3820000000001</v>
      </c>
      <c r="J30" s="246"/>
      <c r="K30" s="245"/>
      <c r="L30" s="246">
        <f t="shared" si="2"/>
        <v>1548.6840000000002</v>
      </c>
      <c r="M30" s="408">
        <f t="shared" si="3"/>
        <v>0.6061152565662198</v>
      </c>
      <c r="N30" s="413">
        <v>5801.839999999998</v>
      </c>
      <c r="O30" s="245">
        <v>5930.478000000001</v>
      </c>
      <c r="P30" s="246"/>
      <c r="Q30" s="245"/>
      <c r="R30" s="246">
        <f t="shared" si="4"/>
        <v>11732.318</v>
      </c>
      <c r="S30" s="428">
        <f t="shared" si="5"/>
        <v>0.048799107195202134</v>
      </c>
      <c r="T30" s="247">
        <v>3203.1889999999994</v>
      </c>
      <c r="U30" s="245">
        <v>4515.079000000001</v>
      </c>
      <c r="V30" s="246"/>
      <c r="W30" s="294"/>
      <c r="X30" s="246">
        <f t="shared" si="6"/>
        <v>7718.268</v>
      </c>
      <c r="Y30" s="244">
        <f t="shared" si="7"/>
        <v>0.5200713424307111</v>
      </c>
    </row>
    <row r="31" spans="1:25" ht="19.5" customHeight="1">
      <c r="A31" s="250" t="s">
        <v>148</v>
      </c>
      <c r="B31" s="247">
        <v>1315.009</v>
      </c>
      <c r="C31" s="245">
        <v>884.879</v>
      </c>
      <c r="D31" s="246">
        <v>0</v>
      </c>
      <c r="E31" s="294">
        <v>0</v>
      </c>
      <c r="F31" s="246">
        <f t="shared" si="0"/>
        <v>2199.888</v>
      </c>
      <c r="G31" s="248">
        <f t="shared" si="1"/>
        <v>0.04168517645892471</v>
      </c>
      <c r="H31" s="247">
        <v>967.8360000000001</v>
      </c>
      <c r="I31" s="245">
        <v>702.78</v>
      </c>
      <c r="J31" s="246">
        <v>0</v>
      </c>
      <c r="K31" s="245"/>
      <c r="L31" s="246">
        <f t="shared" si="2"/>
        <v>1670.616</v>
      </c>
      <c r="M31" s="408">
        <f t="shared" si="3"/>
        <v>0.3168124811446795</v>
      </c>
      <c r="N31" s="413">
        <v>5662.139</v>
      </c>
      <c r="O31" s="245">
        <v>4237.4130000000005</v>
      </c>
      <c r="P31" s="246">
        <v>0</v>
      </c>
      <c r="Q31" s="245"/>
      <c r="R31" s="246">
        <f t="shared" si="4"/>
        <v>9899.552</v>
      </c>
      <c r="S31" s="428">
        <f t="shared" si="5"/>
        <v>0.041175946580418094</v>
      </c>
      <c r="T31" s="247">
        <v>3379.4829999999997</v>
      </c>
      <c r="U31" s="245">
        <v>3469.9170000000004</v>
      </c>
      <c r="V31" s="246">
        <v>11.084</v>
      </c>
      <c r="W31" s="245">
        <v>9.764999999999999</v>
      </c>
      <c r="X31" s="246">
        <f t="shared" si="6"/>
        <v>6870.249</v>
      </c>
      <c r="Y31" s="244">
        <f t="shared" si="7"/>
        <v>0.4409305980030709</v>
      </c>
    </row>
    <row r="32" spans="1:25" ht="19.5" customHeight="1">
      <c r="A32" s="250" t="s">
        <v>191</v>
      </c>
      <c r="B32" s="247">
        <v>0</v>
      </c>
      <c r="C32" s="245">
        <v>1667.788</v>
      </c>
      <c r="D32" s="246">
        <v>0</v>
      </c>
      <c r="E32" s="294">
        <v>0</v>
      </c>
      <c r="F32" s="246">
        <f t="shared" si="0"/>
        <v>1667.788</v>
      </c>
      <c r="G32" s="248">
        <f t="shared" si="1"/>
        <v>0.031602534799988515</v>
      </c>
      <c r="H32" s="247"/>
      <c r="I32" s="245">
        <v>1714.048</v>
      </c>
      <c r="J32" s="246"/>
      <c r="K32" s="245"/>
      <c r="L32" s="246">
        <f t="shared" si="2"/>
        <v>1714.048</v>
      </c>
      <c r="M32" s="408">
        <f t="shared" si="3"/>
        <v>-0.026988742438951552</v>
      </c>
      <c r="N32" s="413">
        <v>10.417000000000002</v>
      </c>
      <c r="O32" s="245">
        <v>6091.462999999999</v>
      </c>
      <c r="P32" s="246"/>
      <c r="Q32" s="245"/>
      <c r="R32" s="246">
        <f t="shared" si="4"/>
        <v>6101.879999999999</v>
      </c>
      <c r="S32" s="428">
        <f t="shared" si="5"/>
        <v>0.025380005571981595</v>
      </c>
      <c r="T32" s="247">
        <v>15.115</v>
      </c>
      <c r="U32" s="245">
        <v>7753.384000000001</v>
      </c>
      <c r="V32" s="246"/>
      <c r="W32" s="245"/>
      <c r="X32" s="246">
        <f t="shared" si="6"/>
        <v>7768.499000000001</v>
      </c>
      <c r="Y32" s="244">
        <f t="shared" si="7"/>
        <v>-0.2145355235290629</v>
      </c>
    </row>
    <row r="33" spans="1:25" ht="19.5" customHeight="1">
      <c r="A33" s="250" t="s">
        <v>200</v>
      </c>
      <c r="B33" s="247">
        <v>361.23499999999996</v>
      </c>
      <c r="C33" s="245">
        <v>149.508</v>
      </c>
      <c r="D33" s="246">
        <v>0</v>
      </c>
      <c r="E33" s="294">
        <v>0</v>
      </c>
      <c r="F33" s="246">
        <f>SUM(B33:E33)</f>
        <v>510.74299999999994</v>
      </c>
      <c r="G33" s="248">
        <f>F33/$F$9</f>
        <v>0.009677952732212086</v>
      </c>
      <c r="H33" s="247">
        <v>111.052</v>
      </c>
      <c r="I33" s="245">
        <v>29.136</v>
      </c>
      <c r="J33" s="246"/>
      <c r="K33" s="245"/>
      <c r="L33" s="246">
        <f>SUM(H33:K33)</f>
        <v>140.18800000000002</v>
      </c>
      <c r="M33" s="408">
        <f>IF(ISERROR(F33/L33-1),"         /0",(F33/L33-1))</f>
        <v>2.643271892030701</v>
      </c>
      <c r="N33" s="413">
        <v>1633.1729999999998</v>
      </c>
      <c r="O33" s="245">
        <v>667.0500000000001</v>
      </c>
      <c r="P33" s="246"/>
      <c r="Q33" s="245"/>
      <c r="R33" s="246">
        <f>SUM(N33:Q33)</f>
        <v>2300.223</v>
      </c>
      <c r="S33" s="428">
        <f>R33/$R$9</f>
        <v>0.00956748945518434</v>
      </c>
      <c r="T33" s="247">
        <v>111.052</v>
      </c>
      <c r="U33" s="245">
        <v>29.136</v>
      </c>
      <c r="V33" s="246"/>
      <c r="W33" s="245"/>
      <c r="X33" s="246">
        <f>SUM(T33:W33)</f>
        <v>140.18800000000002</v>
      </c>
      <c r="Y33" s="244" t="str">
        <f>IF(ISERROR(R33/X33-1),"         /0",IF(R33/X33&gt;5,"  *  ",(R33/X33-1)))</f>
        <v>  *  </v>
      </c>
    </row>
    <row r="34" spans="1:25" ht="19.5" customHeight="1">
      <c r="A34" s="250" t="s">
        <v>176</v>
      </c>
      <c r="B34" s="247">
        <v>140.698</v>
      </c>
      <c r="C34" s="245">
        <v>256.88</v>
      </c>
      <c r="D34" s="246">
        <v>0</v>
      </c>
      <c r="E34" s="294">
        <v>0</v>
      </c>
      <c r="F34" s="246">
        <f>SUM(B34:E34)</f>
        <v>397.578</v>
      </c>
      <c r="G34" s="248">
        <f>F34/$F$9</f>
        <v>0.007533614932299448</v>
      </c>
      <c r="H34" s="247">
        <v>140.947</v>
      </c>
      <c r="I34" s="245">
        <v>173.085</v>
      </c>
      <c r="J34" s="246"/>
      <c r="K34" s="245"/>
      <c r="L34" s="246">
        <f>SUM(H34:K34)</f>
        <v>314.03200000000004</v>
      </c>
      <c r="M34" s="408">
        <f>IF(ISERROR(F34/L34-1),"         /0",(F34/L34-1))</f>
        <v>0.26604295103683673</v>
      </c>
      <c r="N34" s="413">
        <v>615.7819999999999</v>
      </c>
      <c r="O34" s="245">
        <v>1237.893</v>
      </c>
      <c r="P34" s="246"/>
      <c r="Q34" s="245"/>
      <c r="R34" s="246">
        <f>SUM(N34:Q34)</f>
        <v>1853.675</v>
      </c>
      <c r="S34" s="428">
        <f>R34/$R$9</f>
        <v>0.007710128981337389</v>
      </c>
      <c r="T34" s="247">
        <v>506.16299999999995</v>
      </c>
      <c r="U34" s="245">
        <v>647.769</v>
      </c>
      <c r="V34" s="246"/>
      <c r="W34" s="245"/>
      <c r="X34" s="246">
        <f>SUM(T34:W34)</f>
        <v>1153.932</v>
      </c>
      <c r="Y34" s="244">
        <f>IF(ISERROR(R34/X34-1),"         /0",IF(R34/X34&gt;5,"  *  ",(R34/X34-1)))</f>
        <v>0.606398817261329</v>
      </c>
    </row>
    <row r="35" spans="1:25" ht="19.5" customHeight="1">
      <c r="A35" s="250" t="s">
        <v>162</v>
      </c>
      <c r="B35" s="247">
        <v>171.557</v>
      </c>
      <c r="C35" s="245">
        <v>219.564</v>
      </c>
      <c r="D35" s="246">
        <v>0</v>
      </c>
      <c r="E35" s="294">
        <v>0</v>
      </c>
      <c r="F35" s="246">
        <f>SUM(B35:E35)</f>
        <v>391.121</v>
      </c>
      <c r="G35" s="248">
        <f>F35/$F$9</f>
        <v>0.007411262710552124</v>
      </c>
      <c r="H35" s="247">
        <v>480.75300000000004</v>
      </c>
      <c r="I35" s="245">
        <v>439.133</v>
      </c>
      <c r="J35" s="246"/>
      <c r="K35" s="245"/>
      <c r="L35" s="246">
        <f>SUM(H35:K35)</f>
        <v>919.886</v>
      </c>
      <c r="M35" s="408">
        <f>IF(ISERROR(F35/L35-1),"         /0",(F35/L35-1))</f>
        <v>-0.5748157923916659</v>
      </c>
      <c r="N35" s="413">
        <v>1083.746</v>
      </c>
      <c r="O35" s="245">
        <v>1127.71</v>
      </c>
      <c r="P35" s="246"/>
      <c r="Q35" s="245"/>
      <c r="R35" s="246">
        <f>SUM(N35:Q35)</f>
        <v>2211.456</v>
      </c>
      <c r="S35" s="428">
        <f>R35/$R$9</f>
        <v>0.009198274237151851</v>
      </c>
      <c r="T35" s="247">
        <v>3071.1569999999997</v>
      </c>
      <c r="U35" s="245">
        <v>2186.704</v>
      </c>
      <c r="V35" s="246"/>
      <c r="W35" s="245"/>
      <c r="X35" s="246">
        <f>SUM(T35:W35)</f>
        <v>5257.861</v>
      </c>
      <c r="Y35" s="244">
        <f>IF(ISERROR(R35/X35-1),"         /0",IF(R35/X35&gt;5,"  *  ",(R35/X35-1)))</f>
        <v>-0.5794000640184287</v>
      </c>
    </row>
    <row r="36" spans="1:25" ht="19.5" customHeight="1">
      <c r="A36" s="250" t="s">
        <v>170</v>
      </c>
      <c r="B36" s="247">
        <v>97.565</v>
      </c>
      <c r="C36" s="245">
        <v>290.43899999999996</v>
      </c>
      <c r="D36" s="246">
        <v>0</v>
      </c>
      <c r="E36" s="294">
        <v>0</v>
      </c>
      <c r="F36" s="246">
        <f t="shared" si="0"/>
        <v>388.00399999999996</v>
      </c>
      <c r="G36" s="248">
        <f t="shared" si="1"/>
        <v>0.007352199387772752</v>
      </c>
      <c r="H36" s="247">
        <v>71.637</v>
      </c>
      <c r="I36" s="245">
        <v>226.124</v>
      </c>
      <c r="J36" s="246"/>
      <c r="K36" s="245"/>
      <c r="L36" s="246">
        <f t="shared" si="2"/>
        <v>297.76099999999997</v>
      </c>
      <c r="M36" s="408">
        <f t="shared" si="3"/>
        <v>0.3030719268137869</v>
      </c>
      <c r="N36" s="413">
        <v>451.56300000000005</v>
      </c>
      <c r="O36" s="245">
        <v>1237.25</v>
      </c>
      <c r="P36" s="246"/>
      <c r="Q36" s="245"/>
      <c r="R36" s="246">
        <f t="shared" si="4"/>
        <v>1688.813</v>
      </c>
      <c r="S36" s="428">
        <f t="shared" si="5"/>
        <v>0.007024406142047199</v>
      </c>
      <c r="T36" s="247">
        <v>454.685</v>
      </c>
      <c r="U36" s="245">
        <v>1101.678</v>
      </c>
      <c r="V36" s="246">
        <v>0</v>
      </c>
      <c r="W36" s="245">
        <v>0.03</v>
      </c>
      <c r="X36" s="246">
        <f t="shared" si="6"/>
        <v>1556.393</v>
      </c>
      <c r="Y36" s="244">
        <f t="shared" si="7"/>
        <v>0.0850813387107241</v>
      </c>
    </row>
    <row r="37" spans="1:25" ht="19.5" customHeight="1">
      <c r="A37" s="250" t="s">
        <v>193</v>
      </c>
      <c r="B37" s="247">
        <v>0</v>
      </c>
      <c r="C37" s="245">
        <v>288.96299999999997</v>
      </c>
      <c r="D37" s="246">
        <v>0</v>
      </c>
      <c r="E37" s="294">
        <v>0</v>
      </c>
      <c r="F37" s="246">
        <f t="shared" si="0"/>
        <v>288.96299999999997</v>
      </c>
      <c r="G37" s="248">
        <f t="shared" si="1"/>
        <v>0.005475494045651533</v>
      </c>
      <c r="H37" s="247">
        <v>0</v>
      </c>
      <c r="I37" s="245">
        <v>326.079</v>
      </c>
      <c r="J37" s="246"/>
      <c r="K37" s="245"/>
      <c r="L37" s="246">
        <f t="shared" si="2"/>
        <v>326.079</v>
      </c>
      <c r="M37" s="408">
        <f t="shared" si="3"/>
        <v>-0.11382517733432707</v>
      </c>
      <c r="N37" s="413">
        <v>0</v>
      </c>
      <c r="O37" s="245">
        <v>1319.6979999999999</v>
      </c>
      <c r="P37" s="246"/>
      <c r="Q37" s="245"/>
      <c r="R37" s="246">
        <f t="shared" si="4"/>
        <v>1319.6979999999999</v>
      </c>
      <c r="S37" s="428">
        <f t="shared" si="5"/>
        <v>0.005489118532867406</v>
      </c>
      <c r="T37" s="247">
        <v>1195.508</v>
      </c>
      <c r="U37" s="245">
        <v>1659.057</v>
      </c>
      <c r="V37" s="246"/>
      <c r="W37" s="245"/>
      <c r="X37" s="246">
        <f t="shared" si="6"/>
        <v>2854.565</v>
      </c>
      <c r="Y37" s="244">
        <f t="shared" si="7"/>
        <v>-0.5376885795208728</v>
      </c>
    </row>
    <row r="38" spans="1:25" ht="19.5" customHeight="1">
      <c r="A38" s="250" t="s">
        <v>192</v>
      </c>
      <c r="B38" s="247">
        <v>0</v>
      </c>
      <c r="C38" s="245">
        <v>209.52</v>
      </c>
      <c r="D38" s="246">
        <v>0</v>
      </c>
      <c r="E38" s="294">
        <v>0</v>
      </c>
      <c r="F38" s="246">
        <f t="shared" si="0"/>
        <v>209.52</v>
      </c>
      <c r="G38" s="248">
        <f t="shared" si="1"/>
        <v>0.0039701467400494505</v>
      </c>
      <c r="H38" s="247"/>
      <c r="I38" s="245">
        <v>267.05400000000003</v>
      </c>
      <c r="J38" s="246"/>
      <c r="K38" s="245"/>
      <c r="L38" s="246">
        <f t="shared" si="2"/>
        <v>267.05400000000003</v>
      </c>
      <c r="M38" s="408">
        <f t="shared" si="3"/>
        <v>-0.2154395740187378</v>
      </c>
      <c r="N38" s="413"/>
      <c r="O38" s="245">
        <v>1638.473</v>
      </c>
      <c r="P38" s="246"/>
      <c r="Q38" s="245"/>
      <c r="R38" s="246">
        <f t="shared" si="4"/>
        <v>1638.473</v>
      </c>
      <c r="S38" s="428">
        <f t="shared" si="5"/>
        <v>0.00681502321735947</v>
      </c>
      <c r="T38" s="247"/>
      <c r="U38" s="245">
        <v>1486.749</v>
      </c>
      <c r="V38" s="246"/>
      <c r="W38" s="245"/>
      <c r="X38" s="246">
        <f t="shared" si="6"/>
        <v>1486.749</v>
      </c>
      <c r="Y38" s="244">
        <f t="shared" si="7"/>
        <v>0.10205085054706609</v>
      </c>
    </row>
    <row r="39" spans="1:25" ht="19.5" customHeight="1">
      <c r="A39" s="250" t="s">
        <v>183</v>
      </c>
      <c r="B39" s="247">
        <v>144.418</v>
      </c>
      <c r="C39" s="245">
        <v>39.518</v>
      </c>
      <c r="D39" s="246">
        <v>0</v>
      </c>
      <c r="E39" s="294">
        <v>0</v>
      </c>
      <c r="F39" s="246">
        <f>SUM(B39:E39)</f>
        <v>183.936</v>
      </c>
      <c r="G39" s="248">
        <f>F39/$F$9</f>
        <v>0.003485361353463802</v>
      </c>
      <c r="H39" s="247">
        <v>89.033</v>
      </c>
      <c r="I39" s="245">
        <v>61.564</v>
      </c>
      <c r="J39" s="246"/>
      <c r="K39" s="245"/>
      <c r="L39" s="246">
        <f>SUM(H39:K39)</f>
        <v>150.597</v>
      </c>
      <c r="M39" s="408">
        <f>IF(ISERROR(F39/L39-1),"         /0",(F39/L39-1))</f>
        <v>0.2213789119305165</v>
      </c>
      <c r="N39" s="413">
        <v>448.374</v>
      </c>
      <c r="O39" s="245">
        <v>260.938</v>
      </c>
      <c r="P39" s="246"/>
      <c r="Q39" s="245"/>
      <c r="R39" s="246">
        <f>SUM(N39:Q39)</f>
        <v>709.312</v>
      </c>
      <c r="S39" s="428">
        <f>R39/$R$9</f>
        <v>0.002950294419469641</v>
      </c>
      <c r="T39" s="247">
        <v>325.355</v>
      </c>
      <c r="U39" s="245">
        <v>343.11100000000005</v>
      </c>
      <c r="V39" s="246"/>
      <c r="W39" s="245"/>
      <c r="X39" s="246">
        <f>SUM(T39:W39)</f>
        <v>668.4660000000001</v>
      </c>
      <c r="Y39" s="244">
        <f>IF(ISERROR(R39/X39-1),"         /0",IF(R39/X39&gt;5,"  *  ",(R39/X39-1)))</f>
        <v>0.06110408008784263</v>
      </c>
    </row>
    <row r="40" spans="1:25" ht="19.5" customHeight="1">
      <c r="A40" s="250" t="s">
        <v>195</v>
      </c>
      <c r="B40" s="247">
        <v>0</v>
      </c>
      <c r="C40" s="245">
        <v>0</v>
      </c>
      <c r="D40" s="246">
        <v>0</v>
      </c>
      <c r="E40" s="294">
        <v>180.568</v>
      </c>
      <c r="F40" s="246">
        <f>SUM(B40:E40)</f>
        <v>180.568</v>
      </c>
      <c r="G40" s="248">
        <f>F40/$F$9</f>
        <v>0.00342154188887576</v>
      </c>
      <c r="H40" s="247"/>
      <c r="I40" s="245">
        <v>21.593</v>
      </c>
      <c r="J40" s="246"/>
      <c r="K40" s="245">
        <v>23.757</v>
      </c>
      <c r="L40" s="246">
        <f>SUM(H40:K40)</f>
        <v>45.35</v>
      </c>
      <c r="M40" s="408">
        <f>IF(ISERROR(F40/L40-1),"         /0",(F40/L40-1))</f>
        <v>2.981653803748622</v>
      </c>
      <c r="N40" s="413"/>
      <c r="O40" s="245"/>
      <c r="P40" s="246"/>
      <c r="Q40" s="245">
        <v>1056.7119999999998</v>
      </c>
      <c r="R40" s="246">
        <f>SUM(N40:Q40)</f>
        <v>1056.7119999999998</v>
      </c>
      <c r="S40" s="428">
        <f>R40/$R$9</f>
        <v>0.004395261206051219</v>
      </c>
      <c r="T40" s="247"/>
      <c r="U40" s="245">
        <v>21.593</v>
      </c>
      <c r="V40" s="246"/>
      <c r="W40" s="245">
        <v>350.8190000000001</v>
      </c>
      <c r="X40" s="246">
        <f>SUM(T40:W40)</f>
        <v>372.4120000000001</v>
      </c>
      <c r="Y40" s="244">
        <f>IF(ISERROR(R40/X40-1),"         /0",IF(R40/X40&gt;5,"  *  ",(R40/X40-1)))</f>
        <v>1.8374810693532955</v>
      </c>
    </row>
    <row r="41" spans="1:25" ht="19.5" customHeight="1">
      <c r="A41" s="250" t="s">
        <v>161</v>
      </c>
      <c r="B41" s="247">
        <v>47.881</v>
      </c>
      <c r="C41" s="245">
        <v>109.294</v>
      </c>
      <c r="D41" s="246">
        <v>0</v>
      </c>
      <c r="E41" s="294">
        <v>0</v>
      </c>
      <c r="F41" s="246">
        <f t="shared" si="0"/>
        <v>157.175</v>
      </c>
      <c r="G41" s="248">
        <f t="shared" si="1"/>
        <v>0.0029782732620622014</v>
      </c>
      <c r="H41" s="247">
        <v>181.402</v>
      </c>
      <c r="I41" s="245">
        <v>50.205999999999996</v>
      </c>
      <c r="J41" s="246"/>
      <c r="K41" s="245"/>
      <c r="L41" s="246">
        <f t="shared" si="2"/>
        <v>231.60799999999998</v>
      </c>
      <c r="M41" s="408">
        <f t="shared" si="3"/>
        <v>-0.3213749093295567</v>
      </c>
      <c r="N41" s="413">
        <v>277.31899999999996</v>
      </c>
      <c r="O41" s="245">
        <v>308.66799999999995</v>
      </c>
      <c r="P41" s="246"/>
      <c r="Q41" s="245"/>
      <c r="R41" s="246">
        <f t="shared" si="4"/>
        <v>585.9869999999999</v>
      </c>
      <c r="S41" s="428">
        <f t="shared" si="5"/>
        <v>0.0024373395289826703</v>
      </c>
      <c r="T41" s="247">
        <v>1054.752</v>
      </c>
      <c r="U41" s="245">
        <v>417.70000000000005</v>
      </c>
      <c r="V41" s="246"/>
      <c r="W41" s="245"/>
      <c r="X41" s="246">
        <f t="shared" si="6"/>
        <v>1472.452</v>
      </c>
      <c r="Y41" s="244">
        <f t="shared" si="7"/>
        <v>-0.60203320719453</v>
      </c>
    </row>
    <row r="42" spans="1:25" ht="19.5" customHeight="1">
      <c r="A42" s="250" t="s">
        <v>173</v>
      </c>
      <c r="B42" s="247">
        <v>84.79899999999999</v>
      </c>
      <c r="C42" s="245">
        <v>51.666000000000004</v>
      </c>
      <c r="D42" s="246">
        <v>0</v>
      </c>
      <c r="E42" s="294">
        <v>0</v>
      </c>
      <c r="F42" s="246">
        <f>SUM(B42:E42)</f>
        <v>136.465</v>
      </c>
      <c r="G42" s="248">
        <f>F42/$F$9</f>
        <v>0.002585844190916611</v>
      </c>
      <c r="H42" s="247">
        <v>144.258</v>
      </c>
      <c r="I42" s="245">
        <v>107.04499999999999</v>
      </c>
      <c r="J42" s="246"/>
      <c r="K42" s="245"/>
      <c r="L42" s="246">
        <f>SUM(H42:K42)</f>
        <v>251.303</v>
      </c>
      <c r="M42" s="408">
        <f>IF(ISERROR(F42/L42-1),"         /0",(F42/L42-1))</f>
        <v>-0.45697027094781995</v>
      </c>
      <c r="N42" s="413">
        <v>402.935</v>
      </c>
      <c r="O42" s="245">
        <v>299.565</v>
      </c>
      <c r="P42" s="246">
        <v>0</v>
      </c>
      <c r="Q42" s="245">
        <v>0</v>
      </c>
      <c r="R42" s="246">
        <f>SUM(N42:Q42)</f>
        <v>702.5</v>
      </c>
      <c r="S42" s="428">
        <f>R42/$R$9</f>
        <v>0.002921960758703395</v>
      </c>
      <c r="T42" s="247">
        <v>620.824</v>
      </c>
      <c r="U42" s="245">
        <v>537.539</v>
      </c>
      <c r="V42" s="246"/>
      <c r="W42" s="245"/>
      <c r="X42" s="246">
        <f>SUM(T42:W42)</f>
        <v>1158.3629999999998</v>
      </c>
      <c r="Y42" s="244">
        <f>IF(ISERROR(R42/X42-1),"         /0",IF(R42/X42&gt;5,"  *  ",(R42/X42-1)))</f>
        <v>-0.3935407121947092</v>
      </c>
    </row>
    <row r="43" spans="1:25" ht="19.5" customHeight="1">
      <c r="A43" s="250" t="s">
        <v>174</v>
      </c>
      <c r="B43" s="247">
        <v>66.026</v>
      </c>
      <c r="C43" s="245">
        <v>42.198</v>
      </c>
      <c r="D43" s="246">
        <v>0</v>
      </c>
      <c r="E43" s="294">
        <v>0</v>
      </c>
      <c r="F43" s="246">
        <f>SUM(B43:E43)</f>
        <v>108.22399999999999</v>
      </c>
      <c r="G43" s="248">
        <f>F43/$F$9</f>
        <v>0.002050711916738792</v>
      </c>
      <c r="H43" s="247">
        <v>68.08200000000001</v>
      </c>
      <c r="I43" s="245">
        <v>60.216</v>
      </c>
      <c r="J43" s="246"/>
      <c r="K43" s="245"/>
      <c r="L43" s="246">
        <f>SUM(H43:K43)</f>
        <v>128.298</v>
      </c>
      <c r="M43" s="408">
        <f>IF(ISERROR(F43/L43-1),"         /0",(F43/L43-1))</f>
        <v>-0.156463857581568</v>
      </c>
      <c r="N43" s="413">
        <v>323.82200000000006</v>
      </c>
      <c r="O43" s="245">
        <v>197.92000000000002</v>
      </c>
      <c r="P43" s="246"/>
      <c r="Q43" s="245"/>
      <c r="R43" s="246">
        <f>SUM(N43:Q43)</f>
        <v>521.7420000000001</v>
      </c>
      <c r="S43" s="428">
        <f>R43/$R$9</f>
        <v>0.002170120498458971</v>
      </c>
      <c r="T43" s="247">
        <v>292.094</v>
      </c>
      <c r="U43" s="245">
        <v>229.385</v>
      </c>
      <c r="V43" s="246"/>
      <c r="W43" s="245"/>
      <c r="X43" s="246">
        <f>SUM(T43:W43)</f>
        <v>521.479</v>
      </c>
      <c r="Y43" s="244">
        <f>IF(ISERROR(R43/X43-1),"         /0",IF(R43/X43&gt;5,"  *  ",(R43/X43-1)))</f>
        <v>0.0005043347862523362</v>
      </c>
    </row>
    <row r="44" spans="1:25" ht="19.5" customHeight="1" thickBot="1">
      <c r="A44" s="250" t="s">
        <v>160</v>
      </c>
      <c r="B44" s="247">
        <v>39.323</v>
      </c>
      <c r="C44" s="245">
        <v>49.71</v>
      </c>
      <c r="D44" s="246">
        <v>0.001</v>
      </c>
      <c r="E44" s="294">
        <v>186.952</v>
      </c>
      <c r="F44" s="246">
        <f>SUM(B44:E44)</f>
        <v>275.986</v>
      </c>
      <c r="G44" s="248">
        <f>F44/$F$9</f>
        <v>0.0052295958295116825</v>
      </c>
      <c r="H44" s="247">
        <v>101.33699999999999</v>
      </c>
      <c r="I44" s="245">
        <v>55.592</v>
      </c>
      <c r="J44" s="246">
        <v>0.245</v>
      </c>
      <c r="K44" s="245">
        <v>254.111</v>
      </c>
      <c r="L44" s="246">
        <f>SUM(H44:K44)</f>
        <v>411.28499999999997</v>
      </c>
      <c r="M44" s="408">
        <f>IF(ISERROR(F44/L44-1),"         /0",(F44/L44-1))</f>
        <v>-0.3289665317237438</v>
      </c>
      <c r="N44" s="413">
        <v>144.15400000000002</v>
      </c>
      <c r="O44" s="245">
        <v>499.54299999999995</v>
      </c>
      <c r="P44" s="246">
        <v>0.192</v>
      </c>
      <c r="Q44" s="245">
        <v>506.771</v>
      </c>
      <c r="R44" s="246">
        <f>SUM(N44:Q44)</f>
        <v>1150.66</v>
      </c>
      <c r="S44" s="428">
        <f>R44/$R$9</f>
        <v>0.0047860261446400695</v>
      </c>
      <c r="T44" s="247">
        <v>330.108</v>
      </c>
      <c r="U44" s="245">
        <v>418.544</v>
      </c>
      <c r="V44" s="246">
        <v>0.7</v>
      </c>
      <c r="W44" s="245">
        <v>905.441</v>
      </c>
      <c r="X44" s="246">
        <f>SUM(T44:W44)</f>
        <v>1654.7930000000001</v>
      </c>
      <c r="Y44" s="244">
        <f>IF(ISERROR(R44/X44-1),"         /0",IF(R44/X44&gt;5,"  *  ",(R44/X44-1)))</f>
        <v>-0.3046501888755875</v>
      </c>
    </row>
    <row r="45" spans="1:25" s="236" customFormat="1" ht="19.5" customHeight="1">
      <c r="A45" s="243" t="s">
        <v>59</v>
      </c>
      <c r="B45" s="240">
        <f>SUM(B46:B54)</f>
        <v>3137.1559999999995</v>
      </c>
      <c r="C45" s="239">
        <f>SUM(C46:C54)</f>
        <v>1425.2980000000002</v>
      </c>
      <c r="D45" s="238">
        <f>SUM(D46:D54)</f>
        <v>0</v>
      </c>
      <c r="E45" s="239">
        <f>SUM(E46:E54)</f>
        <v>26.969</v>
      </c>
      <c r="F45" s="238">
        <f aca="true" t="shared" si="16" ref="F45:F68">SUM(B45:E45)</f>
        <v>4589.423</v>
      </c>
      <c r="G45" s="241">
        <f aca="true" t="shared" si="17" ref="G45:G68">F45/$F$9</f>
        <v>0.08696393070903956</v>
      </c>
      <c r="H45" s="240">
        <f>SUM(H46:H54)</f>
        <v>2610.8769999999995</v>
      </c>
      <c r="I45" s="239">
        <f>SUM(I46:I54)</f>
        <v>1159.85</v>
      </c>
      <c r="J45" s="238">
        <f>SUM(J46:J54)</f>
        <v>256.478</v>
      </c>
      <c r="K45" s="239">
        <f>SUM(K46:K54)</f>
        <v>21.603</v>
      </c>
      <c r="L45" s="238">
        <f aca="true" t="shared" si="18" ref="L45:L73">SUM(H45:K45)</f>
        <v>4048.8079999999995</v>
      </c>
      <c r="M45" s="406">
        <f t="shared" si="3"/>
        <v>0.13352448424326369</v>
      </c>
      <c r="N45" s="411">
        <f>SUM(N46:N54)</f>
        <v>13970.552999999998</v>
      </c>
      <c r="O45" s="239">
        <f>SUM(O46:O54)</f>
        <v>6391.886</v>
      </c>
      <c r="P45" s="238">
        <f>SUM(P46:P54)</f>
        <v>152.912</v>
      </c>
      <c r="Q45" s="239">
        <f>SUM(Q46:Q54)</f>
        <v>153.772</v>
      </c>
      <c r="R45" s="238">
        <f aca="true" t="shared" si="19" ref="R45:R68">SUM(N45:Q45)</f>
        <v>20669.123</v>
      </c>
      <c r="S45" s="426">
        <f aca="true" t="shared" si="20" ref="S45:S68">R45/$R$9</f>
        <v>0.08597062821752853</v>
      </c>
      <c r="T45" s="240">
        <f>SUM(T46:T54)</f>
        <v>12542.400000000001</v>
      </c>
      <c r="U45" s="239">
        <f>SUM(U46:U54)</f>
        <v>5916.589</v>
      </c>
      <c r="V45" s="238">
        <f>SUM(V46:V54)</f>
        <v>1380.5240000000001</v>
      </c>
      <c r="W45" s="239">
        <f>SUM(W46:W54)</f>
        <v>112.895</v>
      </c>
      <c r="X45" s="238">
        <f aca="true" t="shared" si="21" ref="X45:X68">SUM(T45:W45)</f>
        <v>19952.408000000003</v>
      </c>
      <c r="Y45" s="237">
        <f aca="true" t="shared" si="22" ref="Y45:Y68">IF(ISERROR(R45/X45-1),"         /0",IF(R45/X45&gt;5,"  *  ",(R45/X45-1)))</f>
        <v>0.03592122815451626</v>
      </c>
    </row>
    <row r="46" spans="1:25" ht="19.5" customHeight="1">
      <c r="A46" s="250" t="s">
        <v>193</v>
      </c>
      <c r="B46" s="247">
        <v>1321.6380000000001</v>
      </c>
      <c r="C46" s="245">
        <v>0</v>
      </c>
      <c r="D46" s="246">
        <v>0</v>
      </c>
      <c r="E46" s="245">
        <v>0</v>
      </c>
      <c r="F46" s="246">
        <f t="shared" si="16"/>
        <v>1321.6380000000001</v>
      </c>
      <c r="G46" s="248">
        <f t="shared" si="17"/>
        <v>0.02504341732161835</v>
      </c>
      <c r="H46" s="247">
        <v>1325.872</v>
      </c>
      <c r="I46" s="245">
        <v>15.51</v>
      </c>
      <c r="J46" s="246"/>
      <c r="K46" s="245"/>
      <c r="L46" s="246">
        <f t="shared" si="18"/>
        <v>1341.382</v>
      </c>
      <c r="M46" s="408">
        <f t="shared" si="3"/>
        <v>-0.014719147863919368</v>
      </c>
      <c r="N46" s="413">
        <v>6324.781999999999</v>
      </c>
      <c r="O46" s="245">
        <v>48.34</v>
      </c>
      <c r="P46" s="246"/>
      <c r="Q46" s="245"/>
      <c r="R46" s="246">
        <f t="shared" si="19"/>
        <v>6373.121999999999</v>
      </c>
      <c r="S46" s="428">
        <f t="shared" si="20"/>
        <v>0.026508202696696508</v>
      </c>
      <c r="T46" s="247">
        <v>5252.236</v>
      </c>
      <c r="U46" s="245">
        <v>370.913</v>
      </c>
      <c r="V46" s="246"/>
      <c r="W46" s="245"/>
      <c r="X46" s="229">
        <f t="shared" si="21"/>
        <v>5623.148999999999</v>
      </c>
      <c r="Y46" s="244">
        <f t="shared" si="22"/>
        <v>0.13337242175158437</v>
      </c>
    </row>
    <row r="47" spans="1:25" ht="19.5" customHeight="1">
      <c r="A47" s="250" t="s">
        <v>191</v>
      </c>
      <c r="B47" s="247">
        <v>1191.61</v>
      </c>
      <c r="C47" s="245">
        <v>3.455</v>
      </c>
      <c r="D47" s="246">
        <v>0</v>
      </c>
      <c r="E47" s="245">
        <v>0</v>
      </c>
      <c r="F47" s="246">
        <f t="shared" si="16"/>
        <v>1195.0649999999998</v>
      </c>
      <c r="G47" s="248">
        <f t="shared" si="17"/>
        <v>0.022645014384770887</v>
      </c>
      <c r="H47" s="247">
        <v>500.773</v>
      </c>
      <c r="I47" s="245"/>
      <c r="J47" s="246"/>
      <c r="K47" s="245"/>
      <c r="L47" s="246">
        <f t="shared" si="18"/>
        <v>500.773</v>
      </c>
      <c r="M47" s="408">
        <f t="shared" si="3"/>
        <v>1.386440562889772</v>
      </c>
      <c r="N47" s="413">
        <v>3840.728</v>
      </c>
      <c r="O47" s="245">
        <v>23.991999999999997</v>
      </c>
      <c r="P47" s="246"/>
      <c r="Q47" s="245"/>
      <c r="R47" s="246">
        <f t="shared" si="19"/>
        <v>3864.7200000000003</v>
      </c>
      <c r="S47" s="428">
        <f t="shared" si="20"/>
        <v>0.016074818766371794</v>
      </c>
      <c r="T47" s="247">
        <v>2734.5280000000002</v>
      </c>
      <c r="U47" s="245"/>
      <c r="V47" s="246"/>
      <c r="W47" s="245"/>
      <c r="X47" s="229">
        <f t="shared" si="21"/>
        <v>2734.5280000000002</v>
      </c>
      <c r="Y47" s="244">
        <f t="shared" si="22"/>
        <v>0.4133042338568118</v>
      </c>
    </row>
    <row r="48" spans="1:25" ht="19.5" customHeight="1">
      <c r="A48" s="250" t="s">
        <v>171</v>
      </c>
      <c r="B48" s="247">
        <v>133.22899999999998</v>
      </c>
      <c r="C48" s="245">
        <v>402.168</v>
      </c>
      <c r="D48" s="246">
        <v>0</v>
      </c>
      <c r="E48" s="245">
        <v>0</v>
      </c>
      <c r="F48" s="246">
        <f t="shared" si="16"/>
        <v>535.3969999999999</v>
      </c>
      <c r="G48" s="248">
        <f t="shared" si="17"/>
        <v>0.010145115760701868</v>
      </c>
      <c r="H48" s="247">
        <v>179.66199999999998</v>
      </c>
      <c r="I48" s="245">
        <v>514.908</v>
      </c>
      <c r="J48" s="246"/>
      <c r="K48" s="245"/>
      <c r="L48" s="246">
        <f t="shared" si="18"/>
        <v>694.5699999999999</v>
      </c>
      <c r="M48" s="408">
        <f t="shared" si="3"/>
        <v>-0.22916768648228403</v>
      </c>
      <c r="N48" s="413">
        <v>990.6669999999999</v>
      </c>
      <c r="O48" s="245">
        <v>2155.19</v>
      </c>
      <c r="P48" s="246"/>
      <c r="Q48" s="245"/>
      <c r="R48" s="246">
        <f t="shared" si="19"/>
        <v>3145.857</v>
      </c>
      <c r="S48" s="428">
        <f t="shared" si="20"/>
        <v>0.013084798158708022</v>
      </c>
      <c r="T48" s="247">
        <v>940.299</v>
      </c>
      <c r="U48" s="245">
        <v>2551.625</v>
      </c>
      <c r="V48" s="246"/>
      <c r="W48" s="245"/>
      <c r="X48" s="229">
        <f t="shared" si="21"/>
        <v>3491.924</v>
      </c>
      <c r="Y48" s="244">
        <f t="shared" si="22"/>
        <v>-0.0991049633382628</v>
      </c>
    </row>
    <row r="49" spans="1:25" ht="19.5" customHeight="1">
      <c r="A49" s="250" t="s">
        <v>148</v>
      </c>
      <c r="B49" s="247">
        <v>104.059</v>
      </c>
      <c r="C49" s="245">
        <v>424.07400000000007</v>
      </c>
      <c r="D49" s="246">
        <v>0</v>
      </c>
      <c r="E49" s="245">
        <v>0</v>
      </c>
      <c r="F49" s="246">
        <f t="shared" si="16"/>
        <v>528.133</v>
      </c>
      <c r="G49" s="248">
        <f t="shared" si="17"/>
        <v>0.01000747187983265</v>
      </c>
      <c r="H49" s="247">
        <v>227.89100000000002</v>
      </c>
      <c r="I49" s="245">
        <v>71.761</v>
      </c>
      <c r="J49" s="246">
        <v>0</v>
      </c>
      <c r="K49" s="245"/>
      <c r="L49" s="246">
        <f t="shared" si="18"/>
        <v>299.65200000000004</v>
      </c>
      <c r="M49" s="408">
        <f t="shared" si="3"/>
        <v>0.7624878192036093</v>
      </c>
      <c r="N49" s="413">
        <v>444.191</v>
      </c>
      <c r="O49" s="245">
        <v>1575.91</v>
      </c>
      <c r="P49" s="246">
        <v>0</v>
      </c>
      <c r="Q49" s="245"/>
      <c r="R49" s="246">
        <f t="shared" si="19"/>
        <v>2020.101</v>
      </c>
      <c r="S49" s="428">
        <f t="shared" si="20"/>
        <v>0.00840235708272952</v>
      </c>
      <c r="T49" s="247">
        <v>1527.84</v>
      </c>
      <c r="U49" s="245">
        <v>406.56699999999995</v>
      </c>
      <c r="V49" s="246">
        <v>0</v>
      </c>
      <c r="W49" s="245"/>
      <c r="X49" s="229">
        <f t="shared" si="21"/>
        <v>1934.407</v>
      </c>
      <c r="Y49" s="244">
        <f t="shared" si="22"/>
        <v>0.044299881048817547</v>
      </c>
    </row>
    <row r="50" spans="1:25" ht="19.5" customHeight="1">
      <c r="A50" s="250" t="s">
        <v>198</v>
      </c>
      <c r="B50" s="247">
        <v>268.883</v>
      </c>
      <c r="C50" s="245">
        <v>194.115</v>
      </c>
      <c r="D50" s="246">
        <v>0</v>
      </c>
      <c r="E50" s="245">
        <v>0</v>
      </c>
      <c r="F50" s="246">
        <f>SUM(B50:E50)</f>
        <v>462.998</v>
      </c>
      <c r="G50" s="248">
        <f>F50/$F$9</f>
        <v>0.008773243606096867</v>
      </c>
      <c r="H50" s="247">
        <v>249.784</v>
      </c>
      <c r="I50" s="245">
        <v>83.619</v>
      </c>
      <c r="J50" s="246"/>
      <c r="K50" s="245"/>
      <c r="L50" s="246">
        <f>SUM(H50:K50)</f>
        <v>333.403</v>
      </c>
      <c r="M50" s="408">
        <f>IF(ISERROR(F50/L50-1),"         /0",(F50/L50-1))</f>
        <v>0.38870376091396897</v>
      </c>
      <c r="N50" s="413">
        <v>1638.533</v>
      </c>
      <c r="O50" s="245">
        <v>758.09</v>
      </c>
      <c r="P50" s="246">
        <v>152.362</v>
      </c>
      <c r="Q50" s="245">
        <v>12.477</v>
      </c>
      <c r="R50" s="246">
        <f>SUM(N50:Q50)</f>
        <v>2561.462</v>
      </c>
      <c r="S50" s="428">
        <f>R50/$R$9</f>
        <v>0.010654080354320165</v>
      </c>
      <c r="T50" s="247">
        <v>1318.719</v>
      </c>
      <c r="U50" s="245">
        <v>395.951</v>
      </c>
      <c r="V50" s="246"/>
      <c r="W50" s="245"/>
      <c r="X50" s="229">
        <f>SUM(T50:W50)</f>
        <v>1714.67</v>
      </c>
      <c r="Y50" s="244">
        <f>IF(ISERROR(R50/X50-1),"         /0",IF(R50/X50&gt;5,"  *  ",(R50/X50-1)))</f>
        <v>0.4938512950013705</v>
      </c>
    </row>
    <row r="51" spans="1:25" ht="19.5" customHeight="1">
      <c r="A51" s="250" t="s">
        <v>175</v>
      </c>
      <c r="B51" s="247">
        <v>10.68</v>
      </c>
      <c r="C51" s="245">
        <v>214.46099999999998</v>
      </c>
      <c r="D51" s="246">
        <v>0</v>
      </c>
      <c r="E51" s="245">
        <v>0</v>
      </c>
      <c r="F51" s="246">
        <f>SUM(B51:E51)</f>
        <v>225.141</v>
      </c>
      <c r="G51" s="248">
        <f>F51/$F$9</f>
        <v>0.004266145509743573</v>
      </c>
      <c r="H51" s="247">
        <v>23.187</v>
      </c>
      <c r="I51" s="245">
        <v>273.807</v>
      </c>
      <c r="J51" s="246"/>
      <c r="K51" s="245"/>
      <c r="L51" s="246">
        <f>SUM(H51:K51)</f>
        <v>296.994</v>
      </c>
      <c r="M51" s="408">
        <f>IF(ISERROR(F51/L51-1),"         /0",(F51/L51-1))</f>
        <v>-0.2419341804884948</v>
      </c>
      <c r="N51" s="413">
        <v>46.760999999999996</v>
      </c>
      <c r="O51" s="245">
        <v>1004.6400000000001</v>
      </c>
      <c r="P51" s="246"/>
      <c r="Q51" s="245"/>
      <c r="R51" s="246">
        <f>SUM(N51:Q51)</f>
        <v>1051.401</v>
      </c>
      <c r="S51" s="428">
        <f>R51/$R$9</f>
        <v>0.0043731707667779484</v>
      </c>
      <c r="T51" s="247">
        <v>85.834</v>
      </c>
      <c r="U51" s="245">
        <v>1277.83</v>
      </c>
      <c r="V51" s="246"/>
      <c r="W51" s="245"/>
      <c r="X51" s="229">
        <f>SUM(T51:W51)</f>
        <v>1363.664</v>
      </c>
      <c r="Y51" s="244">
        <f>IF(ISERROR(R51/X51-1),"         /0",IF(R51/X51&gt;5,"  *  ",(R51/X51-1)))</f>
        <v>-0.228988225838623</v>
      </c>
    </row>
    <row r="52" spans="1:25" ht="19.5" customHeight="1">
      <c r="A52" s="250" t="s">
        <v>179</v>
      </c>
      <c r="B52" s="247">
        <v>26.139</v>
      </c>
      <c r="C52" s="245">
        <v>187.025</v>
      </c>
      <c r="D52" s="246">
        <v>0</v>
      </c>
      <c r="E52" s="245">
        <v>0</v>
      </c>
      <c r="F52" s="246">
        <f t="shared" si="16"/>
        <v>213.16400000000002</v>
      </c>
      <c r="G52" s="248">
        <f t="shared" si="17"/>
        <v>0.0040391960657498146</v>
      </c>
      <c r="H52" s="247">
        <v>64.66</v>
      </c>
      <c r="I52" s="245">
        <v>200.245</v>
      </c>
      <c r="J52" s="246"/>
      <c r="K52" s="245"/>
      <c r="L52" s="246">
        <f t="shared" si="18"/>
        <v>264.905</v>
      </c>
      <c r="M52" s="408">
        <f t="shared" si="3"/>
        <v>-0.19531907665011972</v>
      </c>
      <c r="N52" s="413">
        <v>206.312</v>
      </c>
      <c r="O52" s="245">
        <v>825.7239999999999</v>
      </c>
      <c r="P52" s="246"/>
      <c r="Q52" s="245"/>
      <c r="R52" s="246">
        <f t="shared" si="19"/>
        <v>1032.036</v>
      </c>
      <c r="S52" s="428">
        <f t="shared" si="20"/>
        <v>0.0042926244748316255</v>
      </c>
      <c r="T52" s="247">
        <v>330.182</v>
      </c>
      <c r="U52" s="245">
        <v>913.703</v>
      </c>
      <c r="V52" s="246"/>
      <c r="W52" s="245"/>
      <c r="X52" s="229">
        <f t="shared" si="21"/>
        <v>1243.885</v>
      </c>
      <c r="Y52" s="244">
        <f t="shared" si="22"/>
        <v>-0.17031236810476846</v>
      </c>
    </row>
    <row r="53" spans="1:25" ht="19.5" customHeight="1">
      <c r="A53" s="250" t="s">
        <v>169</v>
      </c>
      <c r="B53" s="247">
        <v>67.952</v>
      </c>
      <c r="C53" s="245">
        <v>0</v>
      </c>
      <c r="D53" s="246">
        <v>0</v>
      </c>
      <c r="E53" s="245">
        <v>0</v>
      </c>
      <c r="F53" s="246">
        <f>SUM(B53:E53)</f>
        <v>67.952</v>
      </c>
      <c r="G53" s="248">
        <f>F53/$F$9</f>
        <v>0.0012876069648713262</v>
      </c>
      <c r="H53" s="247">
        <v>17.962</v>
      </c>
      <c r="I53" s="245"/>
      <c r="J53" s="246"/>
      <c r="K53" s="245"/>
      <c r="L53" s="246">
        <f>SUM(H53:K53)</f>
        <v>17.962</v>
      </c>
      <c r="M53" s="408">
        <f>IF(ISERROR(F53/L53-1),"         /0",(F53/L53-1))</f>
        <v>2.783097650595702</v>
      </c>
      <c r="N53" s="413">
        <v>327.407</v>
      </c>
      <c r="O53" s="245"/>
      <c r="P53" s="246"/>
      <c r="Q53" s="245"/>
      <c r="R53" s="246">
        <f>SUM(N53:Q53)</f>
        <v>327.407</v>
      </c>
      <c r="S53" s="428">
        <f>R53/$R$9</f>
        <v>0.0013618084072950923</v>
      </c>
      <c r="T53" s="247">
        <v>256.3749999999999</v>
      </c>
      <c r="U53" s="245"/>
      <c r="V53" s="246"/>
      <c r="W53" s="245"/>
      <c r="X53" s="229">
        <f>SUM(T53:W53)</f>
        <v>256.3749999999999</v>
      </c>
      <c r="Y53" s="244">
        <f>IF(ISERROR(R53/X53-1),"         /0",IF(R53/X53&gt;5,"  *  ",(R53/X53-1)))</f>
        <v>0.2770628961482209</v>
      </c>
    </row>
    <row r="54" spans="1:25" ht="19.5" customHeight="1" thickBot="1">
      <c r="A54" s="250" t="s">
        <v>160</v>
      </c>
      <c r="B54" s="247">
        <v>12.966</v>
      </c>
      <c r="C54" s="245">
        <v>0</v>
      </c>
      <c r="D54" s="246">
        <v>0</v>
      </c>
      <c r="E54" s="245">
        <v>26.969</v>
      </c>
      <c r="F54" s="246">
        <f t="shared" si="16"/>
        <v>39.935</v>
      </c>
      <c r="G54" s="248">
        <f t="shared" si="17"/>
        <v>0.0007567192156542326</v>
      </c>
      <c r="H54" s="247">
        <v>21.086</v>
      </c>
      <c r="I54" s="245">
        <v>0</v>
      </c>
      <c r="J54" s="246">
        <v>256.478</v>
      </c>
      <c r="K54" s="245">
        <v>21.603</v>
      </c>
      <c r="L54" s="246">
        <f t="shared" si="18"/>
        <v>299.16700000000003</v>
      </c>
      <c r="M54" s="408">
        <f t="shared" si="3"/>
        <v>-0.8665126835513275</v>
      </c>
      <c r="N54" s="413">
        <v>151.172</v>
      </c>
      <c r="O54" s="245">
        <v>0</v>
      </c>
      <c r="P54" s="246">
        <v>0.5499999999999999</v>
      </c>
      <c r="Q54" s="245">
        <v>141.295</v>
      </c>
      <c r="R54" s="246">
        <f t="shared" si="19"/>
        <v>293.017</v>
      </c>
      <c r="S54" s="428">
        <f t="shared" si="20"/>
        <v>0.0012187675097978545</v>
      </c>
      <c r="T54" s="247">
        <v>96.38700000000001</v>
      </c>
      <c r="U54" s="245">
        <v>0</v>
      </c>
      <c r="V54" s="246">
        <v>1380.5240000000001</v>
      </c>
      <c r="W54" s="245">
        <v>112.895</v>
      </c>
      <c r="X54" s="229">
        <f t="shared" si="21"/>
        <v>1589.806</v>
      </c>
      <c r="Y54" s="244">
        <f t="shared" si="22"/>
        <v>-0.8156900904890283</v>
      </c>
    </row>
    <row r="55" spans="1:25" s="236" customFormat="1" ht="19.5" customHeight="1">
      <c r="A55" s="243" t="s">
        <v>58</v>
      </c>
      <c r="B55" s="240">
        <f>SUM(B56:B66)</f>
        <v>2837.8319999999994</v>
      </c>
      <c r="C55" s="239">
        <f>SUM(C56:C66)</f>
        <v>2119.1749999999997</v>
      </c>
      <c r="D55" s="238">
        <f>SUM(D56:D66)</f>
        <v>1.568</v>
      </c>
      <c r="E55" s="239">
        <f>SUM(E56:E66)</f>
        <v>58.791</v>
      </c>
      <c r="F55" s="238">
        <f t="shared" si="16"/>
        <v>5017.366</v>
      </c>
      <c r="G55" s="241">
        <f t="shared" si="17"/>
        <v>0.09507292510755513</v>
      </c>
      <c r="H55" s="240">
        <f>SUM(H56:H66)</f>
        <v>2804.9830000000006</v>
      </c>
      <c r="I55" s="239">
        <f>SUM(I56:I66)</f>
        <v>2391.6440000000002</v>
      </c>
      <c r="J55" s="238">
        <f>SUM(J56:J66)</f>
        <v>0.047</v>
      </c>
      <c r="K55" s="239">
        <f>SUM(K56:K66)</f>
        <v>34.158</v>
      </c>
      <c r="L55" s="238">
        <f t="shared" si="18"/>
        <v>5230.832</v>
      </c>
      <c r="M55" s="406">
        <f aca="true" t="shared" si="23" ref="M55:M73">IF(ISERROR(F55/L55-1),"         /0",(F55/L55-1))</f>
        <v>-0.04080918676034717</v>
      </c>
      <c r="N55" s="411">
        <f>SUM(N56:N66)</f>
        <v>13008.386000000002</v>
      </c>
      <c r="O55" s="239">
        <f>SUM(O56:O66)</f>
        <v>8940.327</v>
      </c>
      <c r="P55" s="238">
        <f>SUM(P56:P66)</f>
        <v>6.758</v>
      </c>
      <c r="Q55" s="239">
        <f>SUM(Q56:Q66)</f>
        <v>462.432</v>
      </c>
      <c r="R55" s="238">
        <f t="shared" si="19"/>
        <v>22417.903000000006</v>
      </c>
      <c r="S55" s="426">
        <f t="shared" si="20"/>
        <v>0.09324445958493827</v>
      </c>
      <c r="T55" s="240">
        <f>SUM(T56:T66)</f>
        <v>13443.313</v>
      </c>
      <c r="U55" s="239">
        <f>SUM(U56:U66)</f>
        <v>10636.057999999997</v>
      </c>
      <c r="V55" s="238">
        <f>SUM(V56:V66)</f>
        <v>612.599</v>
      </c>
      <c r="W55" s="239">
        <f>SUM(W56:W66)</f>
        <v>54.357</v>
      </c>
      <c r="X55" s="238">
        <f t="shared" si="21"/>
        <v>24746.326999999997</v>
      </c>
      <c r="Y55" s="237">
        <f t="shared" si="22"/>
        <v>-0.09409170096232833</v>
      </c>
    </row>
    <row r="56" spans="1:25" s="220" customFormat="1" ht="19.5" customHeight="1">
      <c r="A56" s="235" t="s">
        <v>162</v>
      </c>
      <c r="B56" s="233">
        <v>586.816</v>
      </c>
      <c r="C56" s="230">
        <v>506.92900000000003</v>
      </c>
      <c r="D56" s="229">
        <v>0</v>
      </c>
      <c r="E56" s="230">
        <v>0</v>
      </c>
      <c r="F56" s="229">
        <f t="shared" si="16"/>
        <v>1093.7450000000001</v>
      </c>
      <c r="G56" s="232">
        <f t="shared" si="17"/>
        <v>0.020725124790928726</v>
      </c>
      <c r="H56" s="233">
        <v>845.445</v>
      </c>
      <c r="I56" s="230">
        <v>898.7570000000001</v>
      </c>
      <c r="J56" s="229"/>
      <c r="K56" s="230"/>
      <c r="L56" s="229">
        <f t="shared" si="18"/>
        <v>1744.2020000000002</v>
      </c>
      <c r="M56" s="407">
        <f t="shared" si="23"/>
        <v>-0.37292526897687306</v>
      </c>
      <c r="N56" s="412">
        <v>2360.9660000000003</v>
      </c>
      <c r="O56" s="230">
        <v>2315.467</v>
      </c>
      <c r="P56" s="229"/>
      <c r="Q56" s="230"/>
      <c r="R56" s="229">
        <f t="shared" si="19"/>
        <v>4676.433000000001</v>
      </c>
      <c r="S56" s="427">
        <f t="shared" si="20"/>
        <v>0.019451037319153874</v>
      </c>
      <c r="T56" s="233">
        <v>4373.013999999999</v>
      </c>
      <c r="U56" s="230">
        <v>3866.9919999999993</v>
      </c>
      <c r="V56" s="229"/>
      <c r="W56" s="230"/>
      <c r="X56" s="229">
        <f t="shared" si="21"/>
        <v>8240.005999999998</v>
      </c>
      <c r="Y56" s="228">
        <f t="shared" si="22"/>
        <v>-0.43247213654941485</v>
      </c>
    </row>
    <row r="57" spans="1:25" s="220" customFormat="1" ht="19.5" customHeight="1">
      <c r="A57" s="235" t="s">
        <v>166</v>
      </c>
      <c r="B57" s="233">
        <v>458.33299999999997</v>
      </c>
      <c r="C57" s="230">
        <v>505.31100000000004</v>
      </c>
      <c r="D57" s="229">
        <v>0</v>
      </c>
      <c r="E57" s="230">
        <v>0</v>
      </c>
      <c r="F57" s="229">
        <f t="shared" si="16"/>
        <v>963.644</v>
      </c>
      <c r="G57" s="232">
        <f t="shared" si="17"/>
        <v>0.018259870585949852</v>
      </c>
      <c r="H57" s="233">
        <v>424.974</v>
      </c>
      <c r="I57" s="230">
        <v>463.29</v>
      </c>
      <c r="J57" s="229"/>
      <c r="K57" s="230"/>
      <c r="L57" s="229">
        <f t="shared" si="18"/>
        <v>888.264</v>
      </c>
      <c r="M57" s="407">
        <f t="shared" si="23"/>
        <v>0.08486215809714226</v>
      </c>
      <c r="N57" s="412">
        <v>2366.909</v>
      </c>
      <c r="O57" s="230">
        <v>2026.9289999999999</v>
      </c>
      <c r="P57" s="229"/>
      <c r="Q57" s="230"/>
      <c r="R57" s="229">
        <f t="shared" si="19"/>
        <v>4393.838</v>
      </c>
      <c r="S57" s="427">
        <f t="shared" si="20"/>
        <v>0.018275618812953462</v>
      </c>
      <c r="T57" s="233">
        <v>1927.8429999999998</v>
      </c>
      <c r="U57" s="230">
        <v>2051.585</v>
      </c>
      <c r="V57" s="229"/>
      <c r="W57" s="230"/>
      <c r="X57" s="229">
        <f t="shared" si="21"/>
        <v>3979.428</v>
      </c>
      <c r="Y57" s="228">
        <f t="shared" si="22"/>
        <v>0.10413808215653098</v>
      </c>
    </row>
    <row r="58" spans="1:25" s="220" customFormat="1" ht="19.5" customHeight="1">
      <c r="A58" s="235" t="s">
        <v>197</v>
      </c>
      <c r="B58" s="233">
        <v>613.76</v>
      </c>
      <c r="C58" s="230">
        <v>185.157</v>
      </c>
      <c r="D58" s="229">
        <v>0</v>
      </c>
      <c r="E58" s="230">
        <v>0</v>
      </c>
      <c r="F58" s="229">
        <f>SUM(B58:E58)</f>
        <v>798.917</v>
      </c>
      <c r="G58" s="232">
        <f>F58/$F$9</f>
        <v>0.015138496196640355</v>
      </c>
      <c r="H58" s="233">
        <v>518.459</v>
      </c>
      <c r="I58" s="230">
        <v>208.83100000000002</v>
      </c>
      <c r="J58" s="229"/>
      <c r="K58" s="230"/>
      <c r="L58" s="229">
        <f>SUM(H58:K58)</f>
        <v>727.29</v>
      </c>
      <c r="M58" s="407">
        <f>IF(ISERROR(F58/L58-1),"         /0",(F58/L58-1))</f>
        <v>0.09848478598633292</v>
      </c>
      <c r="N58" s="412">
        <v>2966.3689999999997</v>
      </c>
      <c r="O58" s="230">
        <v>898.6750000000001</v>
      </c>
      <c r="P58" s="229"/>
      <c r="Q58" s="230"/>
      <c r="R58" s="229">
        <f t="shared" si="19"/>
        <v>3865.044</v>
      </c>
      <c r="S58" s="427">
        <f>R58/$R$9</f>
        <v>0.01607616640378933</v>
      </c>
      <c r="T58" s="233">
        <v>2450.2500000000005</v>
      </c>
      <c r="U58" s="230">
        <v>1263.175</v>
      </c>
      <c r="V58" s="229"/>
      <c r="W58" s="230"/>
      <c r="X58" s="229">
        <f>SUM(T58:W58)</f>
        <v>3713.425</v>
      </c>
      <c r="Y58" s="228">
        <f>IF(ISERROR(R58/X58-1),"         /0",IF(R58/X58&gt;5,"  *  ",(R58/X58-1)))</f>
        <v>0.040829961558399575</v>
      </c>
    </row>
    <row r="59" spans="1:25" s="220" customFormat="1" ht="19.5" customHeight="1">
      <c r="A59" s="235" t="s">
        <v>161</v>
      </c>
      <c r="B59" s="233">
        <v>234.061</v>
      </c>
      <c r="C59" s="230">
        <v>333.973</v>
      </c>
      <c r="D59" s="229">
        <v>0</v>
      </c>
      <c r="E59" s="230">
        <v>0</v>
      </c>
      <c r="F59" s="229">
        <f>SUM(B59:E59)</f>
        <v>568.034</v>
      </c>
      <c r="G59" s="232">
        <f>F59/$F$9</f>
        <v>0.010763546837233913</v>
      </c>
      <c r="H59" s="233">
        <v>181.338</v>
      </c>
      <c r="I59" s="230">
        <v>172.505</v>
      </c>
      <c r="J59" s="229"/>
      <c r="K59" s="230"/>
      <c r="L59" s="229">
        <f>SUM(H59:K59)</f>
        <v>353.84299999999996</v>
      </c>
      <c r="M59" s="407">
        <f>IF(ISERROR(F59/L59-1),"         /0",(F59/L59-1))</f>
        <v>0.6053277866172286</v>
      </c>
      <c r="N59" s="412">
        <v>912.0070000000001</v>
      </c>
      <c r="O59" s="230">
        <v>1007.8530000000001</v>
      </c>
      <c r="P59" s="229"/>
      <c r="Q59" s="230"/>
      <c r="R59" s="229">
        <f>SUM(N59:Q59)</f>
        <v>1919.8600000000001</v>
      </c>
      <c r="S59" s="427">
        <f>R59/$R$9</f>
        <v>0.007985417198867332</v>
      </c>
      <c r="T59" s="233">
        <v>1022.892</v>
      </c>
      <c r="U59" s="230">
        <v>899.507</v>
      </c>
      <c r="V59" s="229"/>
      <c r="W59" s="230"/>
      <c r="X59" s="229">
        <f>SUM(T59:W59)</f>
        <v>1922.399</v>
      </c>
      <c r="Y59" s="228">
        <f>IF(ISERROR(R59/X59-1),"         /0",IF(R59/X59&gt;5,"  *  ",(R59/X59-1)))</f>
        <v>-0.0013207455892350062</v>
      </c>
    </row>
    <row r="60" spans="1:25" s="220" customFormat="1" ht="19.5" customHeight="1">
      <c r="A60" s="235" t="s">
        <v>150</v>
      </c>
      <c r="B60" s="233">
        <v>332.7</v>
      </c>
      <c r="C60" s="230">
        <v>168.948</v>
      </c>
      <c r="D60" s="229">
        <v>0</v>
      </c>
      <c r="E60" s="230">
        <v>0</v>
      </c>
      <c r="F60" s="229">
        <f t="shared" si="16"/>
        <v>501.648</v>
      </c>
      <c r="G60" s="232">
        <f t="shared" si="17"/>
        <v>0.00950561364954337</v>
      </c>
      <c r="H60" s="233">
        <v>311.749</v>
      </c>
      <c r="I60" s="230">
        <v>126.811</v>
      </c>
      <c r="J60" s="229">
        <v>0.002</v>
      </c>
      <c r="K60" s="230">
        <v>0.265</v>
      </c>
      <c r="L60" s="229">
        <f t="shared" si="18"/>
        <v>438.82700000000006</v>
      </c>
      <c r="M60" s="407">
        <f t="shared" si="23"/>
        <v>0.14315664259491778</v>
      </c>
      <c r="N60" s="412">
        <v>1386.985</v>
      </c>
      <c r="O60" s="230">
        <v>759.6089999999998</v>
      </c>
      <c r="P60" s="229">
        <v>2.109</v>
      </c>
      <c r="Q60" s="230">
        <v>2.52</v>
      </c>
      <c r="R60" s="229">
        <f t="shared" si="19"/>
        <v>2151.2229999999995</v>
      </c>
      <c r="S60" s="427">
        <f t="shared" si="20"/>
        <v>0.008947742618107036</v>
      </c>
      <c r="T60" s="233">
        <v>1465.8669999999997</v>
      </c>
      <c r="U60" s="230">
        <v>506.96100000000007</v>
      </c>
      <c r="V60" s="229">
        <v>0.7729999999999999</v>
      </c>
      <c r="W60" s="230">
        <v>0.358</v>
      </c>
      <c r="X60" s="229">
        <f t="shared" si="21"/>
        <v>1973.9589999999996</v>
      </c>
      <c r="Y60" s="228">
        <f t="shared" si="22"/>
        <v>0.08980125727028776</v>
      </c>
    </row>
    <row r="61" spans="1:25" s="220" customFormat="1" ht="19.5" customHeight="1">
      <c r="A61" s="235" t="s">
        <v>200</v>
      </c>
      <c r="B61" s="233">
        <v>292.001</v>
      </c>
      <c r="C61" s="230">
        <v>164.58100000000002</v>
      </c>
      <c r="D61" s="229">
        <v>0</v>
      </c>
      <c r="E61" s="230">
        <v>0</v>
      </c>
      <c r="F61" s="229">
        <f>SUM(B61:E61)</f>
        <v>456.582</v>
      </c>
      <c r="G61" s="232">
        <f>F61/$F$9</f>
        <v>0.008651668284007532</v>
      </c>
      <c r="H61" s="233"/>
      <c r="I61" s="230"/>
      <c r="J61" s="229"/>
      <c r="K61" s="230"/>
      <c r="L61" s="229">
        <f>SUM(H61:K61)</f>
        <v>0</v>
      </c>
      <c r="M61" s="407" t="str">
        <f>IF(ISERROR(F61/L61-1),"         /0",(F61/L61-1))</f>
        <v>         /0</v>
      </c>
      <c r="N61" s="412">
        <v>1098.693</v>
      </c>
      <c r="O61" s="230">
        <v>564.124</v>
      </c>
      <c r="P61" s="229"/>
      <c r="Q61" s="230"/>
      <c r="R61" s="229">
        <f>SUM(N61:Q61)</f>
        <v>1662.817</v>
      </c>
      <c r="S61" s="427">
        <f>R61/$R$9</f>
        <v>0.0069162790361635635</v>
      </c>
      <c r="T61" s="233"/>
      <c r="U61" s="230"/>
      <c r="V61" s="229"/>
      <c r="W61" s="230"/>
      <c r="X61" s="229">
        <f>SUM(T61:W61)</f>
        <v>0</v>
      </c>
      <c r="Y61" s="228" t="str">
        <f>IF(ISERROR(R61/X61-1),"         /0",IF(R61/X61&gt;5,"  *  ",(R61/X61-1)))</f>
        <v>         /0</v>
      </c>
    </row>
    <row r="62" spans="1:25" s="220" customFormat="1" ht="19.5" customHeight="1">
      <c r="A62" s="235" t="s">
        <v>148</v>
      </c>
      <c r="B62" s="233">
        <v>154.57399999999998</v>
      </c>
      <c r="C62" s="230">
        <v>127.037</v>
      </c>
      <c r="D62" s="229">
        <v>0</v>
      </c>
      <c r="E62" s="230">
        <v>0</v>
      </c>
      <c r="F62" s="229">
        <f>SUM(B62:E62)</f>
        <v>281.611</v>
      </c>
      <c r="G62" s="232">
        <f>F62/$F$9</f>
        <v>0.0053361826728334566</v>
      </c>
      <c r="H62" s="233">
        <v>171.541</v>
      </c>
      <c r="I62" s="230">
        <v>44.271</v>
      </c>
      <c r="J62" s="229">
        <v>0</v>
      </c>
      <c r="K62" s="230">
        <v>0</v>
      </c>
      <c r="L62" s="229">
        <f>SUM(H62:K62)</f>
        <v>215.812</v>
      </c>
      <c r="M62" s="407">
        <f>IF(ISERROR(F62/L62-1),"         /0",(F62/L62-1))</f>
        <v>0.30489036754211996</v>
      </c>
      <c r="N62" s="412">
        <v>909.0730000000001</v>
      </c>
      <c r="O62" s="230">
        <v>503.337</v>
      </c>
      <c r="P62" s="229">
        <v>0.22</v>
      </c>
      <c r="Q62" s="230">
        <v>0</v>
      </c>
      <c r="R62" s="229">
        <f>SUM(N62:Q62)</f>
        <v>1412.63</v>
      </c>
      <c r="S62" s="427">
        <f>R62/$R$9</f>
        <v>0.005875657546714843</v>
      </c>
      <c r="T62" s="233">
        <v>1056.923</v>
      </c>
      <c r="U62" s="230">
        <v>435.28999999999985</v>
      </c>
      <c r="V62" s="229">
        <v>0.484</v>
      </c>
      <c r="W62" s="230">
        <v>0</v>
      </c>
      <c r="X62" s="229">
        <f>SUM(T62:W62)</f>
        <v>1492.6969999999997</v>
      </c>
      <c r="Y62" s="228">
        <f>IF(ISERROR(R62/X62-1),"         /0",IF(R62/X62&gt;5,"  *  ",(R62/X62-1)))</f>
        <v>-0.05363915114721851</v>
      </c>
    </row>
    <row r="63" spans="1:25" s="220" customFormat="1" ht="19.5" customHeight="1">
      <c r="A63" s="235" t="s">
        <v>178</v>
      </c>
      <c r="B63" s="233">
        <v>56.208999999999996</v>
      </c>
      <c r="C63" s="230">
        <v>78.976</v>
      </c>
      <c r="D63" s="229">
        <v>0</v>
      </c>
      <c r="E63" s="230">
        <v>0</v>
      </c>
      <c r="F63" s="229">
        <f t="shared" si="16"/>
        <v>135.185</v>
      </c>
      <c r="G63" s="232">
        <f t="shared" si="17"/>
        <v>0.0025615897625696116</v>
      </c>
      <c r="H63" s="233">
        <v>94.659</v>
      </c>
      <c r="I63" s="230">
        <v>55.63</v>
      </c>
      <c r="J63" s="229"/>
      <c r="K63" s="230"/>
      <c r="L63" s="229">
        <f t="shared" si="18"/>
        <v>150.28900000000002</v>
      </c>
      <c r="M63" s="407">
        <f t="shared" si="23"/>
        <v>-0.10049970390381202</v>
      </c>
      <c r="N63" s="412">
        <v>280.93</v>
      </c>
      <c r="O63" s="230">
        <v>296.64599999999996</v>
      </c>
      <c r="P63" s="229"/>
      <c r="Q63" s="230"/>
      <c r="R63" s="229">
        <f t="shared" si="19"/>
        <v>577.576</v>
      </c>
      <c r="S63" s="427">
        <f t="shared" si="20"/>
        <v>0.0024023550279983945</v>
      </c>
      <c r="T63" s="233">
        <v>449.80199999999996</v>
      </c>
      <c r="U63" s="230">
        <v>276.0420000000001</v>
      </c>
      <c r="V63" s="229"/>
      <c r="W63" s="230"/>
      <c r="X63" s="229">
        <f t="shared" si="21"/>
        <v>725.844</v>
      </c>
      <c r="Y63" s="228">
        <f t="shared" si="22"/>
        <v>-0.20426978799852313</v>
      </c>
    </row>
    <row r="64" spans="1:25" s="220" customFormat="1" ht="19.5" customHeight="1">
      <c r="A64" s="235" t="s">
        <v>177</v>
      </c>
      <c r="B64" s="233">
        <v>62.934</v>
      </c>
      <c r="C64" s="230">
        <v>31.002</v>
      </c>
      <c r="D64" s="229">
        <v>1.17</v>
      </c>
      <c r="E64" s="230">
        <v>0.97</v>
      </c>
      <c r="F64" s="229">
        <f t="shared" si="16"/>
        <v>96.076</v>
      </c>
      <c r="G64" s="232">
        <f t="shared" si="17"/>
        <v>0.0018205222327080516</v>
      </c>
      <c r="H64" s="233">
        <v>36.866</v>
      </c>
      <c r="I64" s="230">
        <v>16.314</v>
      </c>
      <c r="J64" s="229">
        <v>0</v>
      </c>
      <c r="K64" s="230">
        <v>0</v>
      </c>
      <c r="L64" s="229">
        <f t="shared" si="18"/>
        <v>53.18</v>
      </c>
      <c r="M64" s="407">
        <f t="shared" si="23"/>
        <v>0.8066190297104174</v>
      </c>
      <c r="N64" s="412">
        <v>319.70000000000005</v>
      </c>
      <c r="O64" s="230">
        <v>156.429</v>
      </c>
      <c r="P64" s="229">
        <v>1.8699999999999999</v>
      </c>
      <c r="Q64" s="230">
        <v>3.8179999999999996</v>
      </c>
      <c r="R64" s="229">
        <f t="shared" si="19"/>
        <v>481.817</v>
      </c>
      <c r="S64" s="427">
        <f t="shared" si="20"/>
        <v>0.0020040574617454713</v>
      </c>
      <c r="T64" s="233">
        <v>252.357</v>
      </c>
      <c r="U64" s="230">
        <v>92.08500000000001</v>
      </c>
      <c r="V64" s="229">
        <v>0</v>
      </c>
      <c r="W64" s="230">
        <v>0</v>
      </c>
      <c r="X64" s="229">
        <f t="shared" si="21"/>
        <v>344.442</v>
      </c>
      <c r="Y64" s="228">
        <f t="shared" si="22"/>
        <v>0.39883347559240745</v>
      </c>
    </row>
    <row r="65" spans="1:25" s="220" customFormat="1" ht="19.5" customHeight="1">
      <c r="A65" s="235" t="s">
        <v>190</v>
      </c>
      <c r="B65" s="233">
        <v>0</v>
      </c>
      <c r="C65" s="230">
        <v>0</v>
      </c>
      <c r="D65" s="229">
        <v>0</v>
      </c>
      <c r="E65" s="230">
        <v>57.424</v>
      </c>
      <c r="F65" s="229">
        <f t="shared" si="16"/>
        <v>57.424</v>
      </c>
      <c r="G65" s="232">
        <f t="shared" si="17"/>
        <v>0.0010881142917172567</v>
      </c>
      <c r="H65" s="233"/>
      <c r="I65" s="230"/>
      <c r="J65" s="229"/>
      <c r="K65" s="230"/>
      <c r="L65" s="229">
        <f t="shared" si="18"/>
        <v>0</v>
      </c>
      <c r="M65" s="407" t="str">
        <f t="shared" si="23"/>
        <v>         /0</v>
      </c>
      <c r="N65" s="412"/>
      <c r="O65" s="230"/>
      <c r="P65" s="229"/>
      <c r="Q65" s="230">
        <v>336.002</v>
      </c>
      <c r="R65" s="229">
        <f t="shared" si="19"/>
        <v>336.002</v>
      </c>
      <c r="S65" s="427">
        <f t="shared" si="20"/>
        <v>0.0013975582332325382</v>
      </c>
      <c r="T65" s="233"/>
      <c r="U65" s="230"/>
      <c r="V65" s="229"/>
      <c r="W65" s="230"/>
      <c r="X65" s="229">
        <f t="shared" si="21"/>
        <v>0</v>
      </c>
      <c r="Y65" s="228" t="str">
        <f t="shared" si="22"/>
        <v>         /0</v>
      </c>
    </row>
    <row r="66" spans="1:25" s="220" customFormat="1" ht="19.5" customHeight="1" thickBot="1">
      <c r="A66" s="235" t="s">
        <v>160</v>
      </c>
      <c r="B66" s="233">
        <v>46.443999999999996</v>
      </c>
      <c r="C66" s="230">
        <v>17.261</v>
      </c>
      <c r="D66" s="229">
        <v>0.398</v>
      </c>
      <c r="E66" s="230">
        <v>0.397</v>
      </c>
      <c r="F66" s="229">
        <f t="shared" si="16"/>
        <v>64.5</v>
      </c>
      <c r="G66" s="232">
        <f t="shared" si="17"/>
        <v>0.0012221958034230125</v>
      </c>
      <c r="H66" s="233">
        <v>219.95200000000003</v>
      </c>
      <c r="I66" s="230">
        <v>405.23499999999996</v>
      </c>
      <c r="J66" s="229">
        <v>0.045</v>
      </c>
      <c r="K66" s="230">
        <v>33.893</v>
      </c>
      <c r="L66" s="229">
        <f t="shared" si="18"/>
        <v>659.125</v>
      </c>
      <c r="M66" s="407">
        <f t="shared" si="23"/>
        <v>-0.9021429926038308</v>
      </c>
      <c r="N66" s="412">
        <v>406.7540000000001</v>
      </c>
      <c r="O66" s="230">
        <v>411.258</v>
      </c>
      <c r="P66" s="229">
        <v>2.559</v>
      </c>
      <c r="Q66" s="230">
        <v>120.092</v>
      </c>
      <c r="R66" s="229">
        <f t="shared" si="19"/>
        <v>940.663</v>
      </c>
      <c r="S66" s="427">
        <f t="shared" si="20"/>
        <v>0.003912569926212401</v>
      </c>
      <c r="T66" s="233">
        <v>444.365</v>
      </c>
      <c r="U66" s="230">
        <v>1244.421</v>
      </c>
      <c r="V66" s="229">
        <v>611.3420000000001</v>
      </c>
      <c r="W66" s="230">
        <v>53.999</v>
      </c>
      <c r="X66" s="229">
        <f t="shared" si="21"/>
        <v>2354.127</v>
      </c>
      <c r="Y66" s="228">
        <f t="shared" si="22"/>
        <v>-0.6004196035303109</v>
      </c>
    </row>
    <row r="67" spans="1:25" s="236" customFormat="1" ht="19.5" customHeight="1">
      <c r="A67" s="243" t="s">
        <v>57</v>
      </c>
      <c r="B67" s="240">
        <f>SUM(B68:B72)</f>
        <v>562.381</v>
      </c>
      <c r="C67" s="239">
        <f>SUM(C68:C72)</f>
        <v>186.475</v>
      </c>
      <c r="D67" s="238">
        <f>SUM(D68:D72)</f>
        <v>55.72</v>
      </c>
      <c r="E67" s="239">
        <f>SUM(E68:E72)</f>
        <v>0</v>
      </c>
      <c r="F67" s="238">
        <f t="shared" si="16"/>
        <v>804.576</v>
      </c>
      <c r="G67" s="241">
        <f t="shared" si="17"/>
        <v>0.015245727298215096</v>
      </c>
      <c r="H67" s="240">
        <f>SUM(H68:H72)</f>
        <v>622.861</v>
      </c>
      <c r="I67" s="239">
        <f>SUM(I68:I72)</f>
        <v>148.43599999999998</v>
      </c>
      <c r="J67" s="238">
        <f>SUM(J68:J72)</f>
        <v>29.554</v>
      </c>
      <c r="K67" s="239">
        <f>SUM(K68:K72)</f>
        <v>3.343</v>
      </c>
      <c r="L67" s="238">
        <f t="shared" si="18"/>
        <v>804.194</v>
      </c>
      <c r="M67" s="406">
        <f t="shared" si="23"/>
        <v>0.00047500976132641703</v>
      </c>
      <c r="N67" s="411">
        <f>SUM(N68:N72)</f>
        <v>2980.27</v>
      </c>
      <c r="O67" s="239">
        <f>SUM(O68:O72)</f>
        <v>1071.7410000000002</v>
      </c>
      <c r="P67" s="238">
        <f>SUM(P68:P72)</f>
        <v>103.03399999999999</v>
      </c>
      <c r="Q67" s="239">
        <f>SUM(Q68:Q72)</f>
        <v>0.06</v>
      </c>
      <c r="R67" s="238">
        <f t="shared" si="19"/>
        <v>4155.1050000000005</v>
      </c>
      <c r="S67" s="426">
        <f t="shared" si="20"/>
        <v>0.017282638801839532</v>
      </c>
      <c r="T67" s="240">
        <f>SUM(T68:T72)</f>
        <v>3473.3009999999995</v>
      </c>
      <c r="U67" s="239">
        <f>SUM(U68:U72)</f>
        <v>757.135</v>
      </c>
      <c r="V67" s="238">
        <f>SUM(V68:V72)</f>
        <v>150.075</v>
      </c>
      <c r="W67" s="239">
        <f>SUM(W68:W72)</f>
        <v>42.449999999999996</v>
      </c>
      <c r="X67" s="238">
        <f t="shared" si="21"/>
        <v>4422.960999999999</v>
      </c>
      <c r="Y67" s="237">
        <f t="shared" si="22"/>
        <v>-0.06056033503347624</v>
      </c>
    </row>
    <row r="68" spans="1:25" ht="19.5" customHeight="1">
      <c r="A68" s="235" t="s">
        <v>162</v>
      </c>
      <c r="B68" s="233">
        <v>350.493</v>
      </c>
      <c r="C68" s="230">
        <v>88.273</v>
      </c>
      <c r="D68" s="229">
        <v>0</v>
      </c>
      <c r="E68" s="230">
        <v>0</v>
      </c>
      <c r="F68" s="229">
        <f t="shared" si="16"/>
        <v>438.76599999999996</v>
      </c>
      <c r="G68" s="232">
        <f t="shared" si="17"/>
        <v>0.008314076959452736</v>
      </c>
      <c r="H68" s="233">
        <v>260.91</v>
      </c>
      <c r="I68" s="230">
        <v>100.40899999999999</v>
      </c>
      <c r="J68" s="229"/>
      <c r="K68" s="230"/>
      <c r="L68" s="229">
        <f t="shared" si="18"/>
        <v>361.319</v>
      </c>
      <c r="M68" s="407">
        <f t="shared" si="23"/>
        <v>0.2143452184911392</v>
      </c>
      <c r="N68" s="412">
        <v>2024.799</v>
      </c>
      <c r="O68" s="230">
        <v>613.8290000000001</v>
      </c>
      <c r="P68" s="229"/>
      <c r="Q68" s="230"/>
      <c r="R68" s="229">
        <f t="shared" si="19"/>
        <v>2638.628</v>
      </c>
      <c r="S68" s="427">
        <f t="shared" si="20"/>
        <v>0.01097504266593028</v>
      </c>
      <c r="T68" s="233">
        <v>1985.119</v>
      </c>
      <c r="U68" s="230">
        <v>480.69100000000003</v>
      </c>
      <c r="V68" s="229"/>
      <c r="W68" s="230"/>
      <c r="X68" s="229">
        <f t="shared" si="21"/>
        <v>2465.81</v>
      </c>
      <c r="Y68" s="228">
        <f t="shared" si="22"/>
        <v>0.0700856919227355</v>
      </c>
    </row>
    <row r="69" spans="1:25" ht="19.5" customHeight="1">
      <c r="A69" s="235" t="s">
        <v>161</v>
      </c>
      <c r="B69" s="233">
        <v>124.71</v>
      </c>
      <c r="C69" s="230">
        <v>79.739</v>
      </c>
      <c r="D69" s="229">
        <v>0</v>
      </c>
      <c r="E69" s="230">
        <v>0</v>
      </c>
      <c r="F69" s="229">
        <f>SUM(B69:E69)</f>
        <v>204.449</v>
      </c>
      <c r="G69" s="232">
        <f>F69/$F$9</f>
        <v>0.003874057516496612</v>
      </c>
      <c r="H69" s="233">
        <v>22.801</v>
      </c>
      <c r="I69" s="230">
        <v>21.181</v>
      </c>
      <c r="J69" s="229"/>
      <c r="K69" s="230"/>
      <c r="L69" s="229">
        <f>SUM(H69:K69)</f>
        <v>43.982</v>
      </c>
      <c r="M69" s="407">
        <f>IF(ISERROR(F69/L69-1),"         /0",(F69/L69-1))</f>
        <v>3.648469828566232</v>
      </c>
      <c r="N69" s="412">
        <v>487.87299999999993</v>
      </c>
      <c r="O69" s="230">
        <v>304.01800000000003</v>
      </c>
      <c r="P69" s="229"/>
      <c r="Q69" s="230"/>
      <c r="R69" s="229">
        <f>SUM(N69:Q69)</f>
        <v>791.891</v>
      </c>
      <c r="S69" s="427">
        <f>R69/$R$9</f>
        <v>0.003293771426577068</v>
      </c>
      <c r="T69" s="233">
        <v>355.09799999999996</v>
      </c>
      <c r="U69" s="230">
        <v>201.053</v>
      </c>
      <c r="V69" s="229"/>
      <c r="W69" s="230"/>
      <c r="X69" s="229">
        <f>SUM(T69:W69)</f>
        <v>556.151</v>
      </c>
      <c r="Y69" s="228">
        <f>IF(ISERROR(R69/X69-1),"         /0",IF(R69/X69&gt;5,"  *  ",(R69/X69-1)))</f>
        <v>0.42387768789411506</v>
      </c>
    </row>
    <row r="70" spans="1:25" ht="19.5" customHeight="1">
      <c r="A70" s="235" t="s">
        <v>246</v>
      </c>
      <c r="B70" s="233">
        <v>7.478</v>
      </c>
      <c r="C70" s="230">
        <v>0</v>
      </c>
      <c r="D70" s="229">
        <v>55.72</v>
      </c>
      <c r="E70" s="230">
        <v>0</v>
      </c>
      <c r="F70" s="229">
        <f>SUM(B70:E70)</f>
        <v>63.198</v>
      </c>
      <c r="G70" s="232">
        <f>F70/$F$9</f>
        <v>0.001197524502088799</v>
      </c>
      <c r="H70" s="233">
        <v>1.59</v>
      </c>
      <c r="I70" s="230">
        <v>0</v>
      </c>
      <c r="J70" s="229">
        <v>29.554</v>
      </c>
      <c r="K70" s="230">
        <v>3.343</v>
      </c>
      <c r="L70" s="229">
        <f>SUM(H70:K70)</f>
        <v>34.486999999999995</v>
      </c>
      <c r="M70" s="407">
        <f>IF(ISERROR(F70/L70-1),"         /0",(F70/L70-1))</f>
        <v>0.8325166004581439</v>
      </c>
      <c r="N70" s="412">
        <v>37.886</v>
      </c>
      <c r="O70" s="230">
        <v>3.719</v>
      </c>
      <c r="P70" s="229">
        <v>102.544</v>
      </c>
      <c r="Q70" s="230"/>
      <c r="R70" s="229">
        <f>SUM(N70:Q70)</f>
        <v>144.149</v>
      </c>
      <c r="S70" s="427">
        <f>R70/$R$9</f>
        <v>0.0005995697101869547</v>
      </c>
      <c r="T70" s="233">
        <v>60.482</v>
      </c>
      <c r="U70" s="230">
        <v>1.947</v>
      </c>
      <c r="V70" s="229">
        <v>148.268</v>
      </c>
      <c r="W70" s="230">
        <v>42.349999999999994</v>
      </c>
      <c r="X70" s="229">
        <f>SUM(T70:W70)</f>
        <v>253.047</v>
      </c>
      <c r="Y70" s="228">
        <f>IF(ISERROR(R70/X70-1),"         /0",IF(R70/X70&gt;5,"  *  ",(R70/X70-1)))</f>
        <v>-0.43034693159768733</v>
      </c>
    </row>
    <row r="71" spans="1:25" ht="19.5" customHeight="1">
      <c r="A71" s="235" t="s">
        <v>166</v>
      </c>
      <c r="B71" s="233">
        <v>34.478</v>
      </c>
      <c r="C71" s="230">
        <v>18.435</v>
      </c>
      <c r="D71" s="229">
        <v>0</v>
      </c>
      <c r="E71" s="230">
        <v>0</v>
      </c>
      <c r="F71" s="229">
        <f>SUM(B71:E71)</f>
        <v>52.913</v>
      </c>
      <c r="G71" s="232">
        <f>F71/$F$9</f>
        <v>0.0010026363805662303</v>
      </c>
      <c r="H71" s="233">
        <v>100.871</v>
      </c>
      <c r="I71" s="230"/>
      <c r="J71" s="229"/>
      <c r="K71" s="230"/>
      <c r="L71" s="229">
        <f>SUM(H71:K71)</f>
        <v>100.871</v>
      </c>
      <c r="M71" s="407">
        <f>IF(ISERROR(F71/L71-1),"         /0",(F71/L71-1))</f>
        <v>-0.47543892694629775</v>
      </c>
      <c r="N71" s="412">
        <v>235.192</v>
      </c>
      <c r="O71" s="230">
        <v>131.804</v>
      </c>
      <c r="P71" s="229"/>
      <c r="Q71" s="230"/>
      <c r="R71" s="229">
        <f>SUM(N71:Q71)</f>
        <v>366.996</v>
      </c>
      <c r="S71" s="427">
        <f>R71/$R$9</f>
        <v>0.0015264738940941084</v>
      </c>
      <c r="T71" s="233">
        <v>523.265</v>
      </c>
      <c r="U71" s="230">
        <v>0</v>
      </c>
      <c r="V71" s="229"/>
      <c r="W71" s="230"/>
      <c r="X71" s="229">
        <f>SUM(T71:W71)</f>
        <v>523.265</v>
      </c>
      <c r="Y71" s="228">
        <f>IF(ISERROR(R71/X71-1),"         /0",IF(R71/X71&gt;5,"  *  ",(R71/X71-1)))</f>
        <v>-0.29864217939285065</v>
      </c>
    </row>
    <row r="72" spans="1:25" ht="19.5" customHeight="1" thickBot="1">
      <c r="A72" s="235" t="s">
        <v>160</v>
      </c>
      <c r="B72" s="233">
        <v>45.221999999999994</v>
      </c>
      <c r="C72" s="230">
        <v>0.028</v>
      </c>
      <c r="D72" s="229">
        <v>0</v>
      </c>
      <c r="E72" s="230">
        <v>0</v>
      </c>
      <c r="F72" s="229">
        <f>SUM(B72:E72)</f>
        <v>45.24999999999999</v>
      </c>
      <c r="G72" s="232">
        <f>F72/$F$9</f>
        <v>0.0008574319396107179</v>
      </c>
      <c r="H72" s="233">
        <v>236.68900000000002</v>
      </c>
      <c r="I72" s="230">
        <v>26.846</v>
      </c>
      <c r="J72" s="229">
        <v>0</v>
      </c>
      <c r="K72" s="230">
        <v>0</v>
      </c>
      <c r="L72" s="229">
        <f>SUM(H72:K72)</f>
        <v>263.535</v>
      </c>
      <c r="M72" s="407">
        <f>IF(ISERROR(F72/L72-1),"         /0",(F72/L72-1))</f>
        <v>-0.828296051757831</v>
      </c>
      <c r="N72" s="412">
        <v>194.51999999999998</v>
      </c>
      <c r="O72" s="230">
        <v>18.371000000000002</v>
      </c>
      <c r="P72" s="229">
        <v>0.49</v>
      </c>
      <c r="Q72" s="230">
        <v>0.06</v>
      </c>
      <c r="R72" s="229">
        <f>SUM(N72:Q72)</f>
        <v>213.441</v>
      </c>
      <c r="S72" s="427">
        <f>R72/$R$9</f>
        <v>0.0008877811050511194</v>
      </c>
      <c r="T72" s="233">
        <v>549.337</v>
      </c>
      <c r="U72" s="230">
        <v>73.444</v>
      </c>
      <c r="V72" s="229">
        <v>1.8070000000000002</v>
      </c>
      <c r="W72" s="230">
        <v>0.1</v>
      </c>
      <c r="X72" s="229">
        <f>SUM(T72:W72)</f>
        <v>624.688</v>
      </c>
      <c r="Y72" s="228">
        <f>IF(ISERROR(R72/X72-1),"         /0",IF(R72/X72&gt;5,"  *  ",(R72/X72-1)))</f>
        <v>-0.6583238352585611</v>
      </c>
    </row>
    <row r="73" spans="1:25" s="331" customFormat="1" ht="19.5" customHeight="1" thickBot="1">
      <c r="A73" s="337" t="s">
        <v>56</v>
      </c>
      <c r="B73" s="335">
        <v>71.173</v>
      </c>
      <c r="C73" s="334">
        <v>0.972</v>
      </c>
      <c r="D73" s="333">
        <v>0.322</v>
      </c>
      <c r="E73" s="334">
        <v>0.099</v>
      </c>
      <c r="F73" s="333">
        <f>SUM(B73:E73)</f>
        <v>72.566</v>
      </c>
      <c r="G73" s="336">
        <f>F73/$F$9</f>
        <v>0.0013750365995534003</v>
      </c>
      <c r="H73" s="335">
        <v>40.211000000000006</v>
      </c>
      <c r="I73" s="334">
        <v>4.114</v>
      </c>
      <c r="J73" s="333">
        <v>0.545</v>
      </c>
      <c r="K73" s="334"/>
      <c r="L73" s="333">
        <f t="shared" si="18"/>
        <v>44.870000000000005</v>
      </c>
      <c r="M73" s="409">
        <f t="shared" si="23"/>
        <v>0.6172498328504568</v>
      </c>
      <c r="N73" s="414">
        <v>404.14799999999997</v>
      </c>
      <c r="O73" s="334">
        <v>0.972</v>
      </c>
      <c r="P73" s="333">
        <v>0.6719999999999999</v>
      </c>
      <c r="Q73" s="334">
        <v>2.681</v>
      </c>
      <c r="R73" s="333">
        <f>SUM(N73:Q73)</f>
        <v>408.47299999999996</v>
      </c>
      <c r="S73" s="429">
        <f>R73/$R$9</f>
        <v>0.0016989922804126003</v>
      </c>
      <c r="T73" s="335">
        <v>268.52700000000004</v>
      </c>
      <c r="U73" s="334">
        <v>8.808</v>
      </c>
      <c r="V73" s="333">
        <v>0.545</v>
      </c>
      <c r="W73" s="334">
        <v>0.16999999999999998</v>
      </c>
      <c r="X73" s="333">
        <f>SUM(T73:W73)</f>
        <v>278.05000000000007</v>
      </c>
      <c r="Y73" s="332">
        <f>IF(ISERROR(R73/X73-1),"         /0",IF(R73/X73&gt;5,"  *  ",(R73/X73-1)))</f>
        <v>0.4690631181442182</v>
      </c>
    </row>
    <row r="74" ht="15" thickTop="1">
      <c r="A74" s="121" t="s">
        <v>43</v>
      </c>
    </row>
    <row r="75" ht="14.25">
      <c r="A75" s="121" t="s">
        <v>55</v>
      </c>
    </row>
    <row r="76" ht="14.25">
      <c r="A76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4:Y65536 M74:M65536 Y3 M3">
    <cfRule type="cellIs" priority="3" dxfId="82" operator="lessThan" stopIfTrue="1">
      <formula>0</formula>
    </cfRule>
  </conditionalFormatting>
  <conditionalFormatting sqref="Y9:Y73 M9:M73">
    <cfRule type="cellIs" priority="4" dxfId="82" operator="lessThan" stopIfTrue="1">
      <formula>0</formula>
    </cfRule>
    <cfRule type="cellIs" priority="5" dxfId="84" operator="greaterThanOrEqual" stopIfTrue="1">
      <formula>0</formula>
    </cfRule>
  </conditionalFormatting>
  <conditionalFormatting sqref="M5:M8 Y5:Y8">
    <cfRule type="cellIs" priority="1" dxfId="82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3"/>
  <sheetViews>
    <sheetView showGridLines="0" zoomScale="75" zoomScaleNormal="75" zoomScalePageLayoutView="0" workbookViewId="0" topLeftCell="A1">
      <selection activeCell="U10" sqref="U10:X58"/>
    </sheetView>
  </sheetViews>
  <sheetFormatPr defaultColWidth="8.00390625" defaultRowHeight="15"/>
  <cols>
    <col min="1" max="1" width="25.421875" style="128" customWidth="1"/>
    <col min="2" max="2" width="39.421875" style="128" customWidth="1"/>
    <col min="3" max="3" width="12.421875" style="128" customWidth="1"/>
    <col min="4" max="4" width="12.421875" style="128" bestFit="1" customWidth="1"/>
    <col min="5" max="5" width="9.140625" style="128" bestFit="1" customWidth="1"/>
    <col min="6" max="6" width="11.421875" style="128" bestFit="1" customWidth="1"/>
    <col min="7" max="7" width="11.7109375" style="128" customWidth="1"/>
    <col min="8" max="8" width="10.421875" style="128" customWidth="1"/>
    <col min="9" max="10" width="12.7109375" style="128" bestFit="1" customWidth="1"/>
    <col min="11" max="11" width="9.7109375" style="128" bestFit="1" customWidth="1"/>
    <col min="12" max="12" width="10.57421875" style="128" bestFit="1" customWidth="1"/>
    <col min="13" max="13" width="12.7109375" style="128" bestFit="1" customWidth="1"/>
    <col min="14" max="14" width="9.421875" style="128" customWidth="1"/>
    <col min="15" max="16" width="13.00390625" style="128" bestFit="1" customWidth="1"/>
    <col min="17" max="18" width="10.57421875" style="128" bestFit="1" customWidth="1"/>
    <col min="19" max="19" width="13.00390625" style="128" bestFit="1" customWidth="1"/>
    <col min="20" max="20" width="10.574218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" thickBot="1">
      <c r="Y1" s="670" t="s">
        <v>28</v>
      </c>
      <c r="Z1" s="671"/>
    </row>
    <row r="2" ht="9.75" customHeight="1" thickBot="1"/>
    <row r="3" spans="1:26" ht="24.75" customHeight="1" thickTop="1">
      <c r="A3" s="584" t="s">
        <v>120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6"/>
    </row>
    <row r="4" spans="1:26" ht="21" customHeight="1" thickBot="1">
      <c r="A4" s="596" t="s">
        <v>45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8"/>
    </row>
    <row r="5" spans="1:26" s="174" customFormat="1" ht="19.5" customHeight="1" thickBot="1" thickTop="1">
      <c r="A5" s="664" t="s">
        <v>121</v>
      </c>
      <c r="B5" s="664" t="s">
        <v>122</v>
      </c>
      <c r="C5" s="573" t="s">
        <v>36</v>
      </c>
      <c r="D5" s="574"/>
      <c r="E5" s="574"/>
      <c r="F5" s="574"/>
      <c r="G5" s="574"/>
      <c r="H5" s="574"/>
      <c r="I5" s="574"/>
      <c r="J5" s="574"/>
      <c r="K5" s="575"/>
      <c r="L5" s="575"/>
      <c r="M5" s="575"/>
      <c r="N5" s="576"/>
      <c r="O5" s="577" t="s">
        <v>35</v>
      </c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6"/>
    </row>
    <row r="6" spans="1:26" s="173" customFormat="1" ht="26.25" customHeight="1" thickBot="1">
      <c r="A6" s="665"/>
      <c r="B6" s="665"/>
      <c r="C6" s="580" t="s">
        <v>459</v>
      </c>
      <c r="D6" s="569"/>
      <c r="E6" s="569"/>
      <c r="F6" s="569"/>
      <c r="G6" s="581"/>
      <c r="H6" s="570" t="s">
        <v>34</v>
      </c>
      <c r="I6" s="580" t="s">
        <v>460</v>
      </c>
      <c r="J6" s="569"/>
      <c r="K6" s="569"/>
      <c r="L6" s="569"/>
      <c r="M6" s="581"/>
      <c r="N6" s="570" t="s">
        <v>33</v>
      </c>
      <c r="O6" s="568" t="s">
        <v>461</v>
      </c>
      <c r="P6" s="569"/>
      <c r="Q6" s="569"/>
      <c r="R6" s="569"/>
      <c r="S6" s="569"/>
      <c r="T6" s="570" t="s">
        <v>34</v>
      </c>
      <c r="U6" s="568" t="s">
        <v>462</v>
      </c>
      <c r="V6" s="569"/>
      <c r="W6" s="569"/>
      <c r="X6" s="569"/>
      <c r="Y6" s="569"/>
      <c r="Z6" s="570" t="s">
        <v>33</v>
      </c>
    </row>
    <row r="7" spans="1:26" s="168" customFormat="1" ht="26.25" customHeight="1">
      <c r="A7" s="666"/>
      <c r="B7" s="666"/>
      <c r="C7" s="593" t="s">
        <v>22</v>
      </c>
      <c r="D7" s="594"/>
      <c r="E7" s="591" t="s">
        <v>21</v>
      </c>
      <c r="F7" s="592"/>
      <c r="G7" s="578" t="s">
        <v>17</v>
      </c>
      <c r="H7" s="571"/>
      <c r="I7" s="593" t="s">
        <v>22</v>
      </c>
      <c r="J7" s="594"/>
      <c r="K7" s="591" t="s">
        <v>21</v>
      </c>
      <c r="L7" s="592"/>
      <c r="M7" s="578" t="s">
        <v>17</v>
      </c>
      <c r="N7" s="571"/>
      <c r="O7" s="594" t="s">
        <v>22</v>
      </c>
      <c r="P7" s="594"/>
      <c r="Q7" s="599" t="s">
        <v>21</v>
      </c>
      <c r="R7" s="594"/>
      <c r="S7" s="578" t="s">
        <v>17</v>
      </c>
      <c r="T7" s="571"/>
      <c r="U7" s="600" t="s">
        <v>22</v>
      </c>
      <c r="V7" s="592"/>
      <c r="W7" s="591" t="s">
        <v>21</v>
      </c>
      <c r="X7" s="595"/>
      <c r="Y7" s="578" t="s">
        <v>17</v>
      </c>
      <c r="Z7" s="571"/>
    </row>
    <row r="8" spans="1:26" s="168" customFormat="1" ht="15.75" thickBot="1">
      <c r="A8" s="667"/>
      <c r="B8" s="667"/>
      <c r="C8" s="171" t="s">
        <v>19</v>
      </c>
      <c r="D8" s="169" t="s">
        <v>18</v>
      </c>
      <c r="E8" s="170" t="s">
        <v>19</v>
      </c>
      <c r="F8" s="169" t="s">
        <v>18</v>
      </c>
      <c r="G8" s="579"/>
      <c r="H8" s="572"/>
      <c r="I8" s="171" t="s">
        <v>19</v>
      </c>
      <c r="J8" s="169" t="s">
        <v>18</v>
      </c>
      <c r="K8" s="170" t="s">
        <v>19</v>
      </c>
      <c r="L8" s="169" t="s">
        <v>18</v>
      </c>
      <c r="M8" s="579"/>
      <c r="N8" s="572"/>
      <c r="O8" s="172" t="s">
        <v>19</v>
      </c>
      <c r="P8" s="169" t="s">
        <v>18</v>
      </c>
      <c r="Q8" s="170" t="s">
        <v>19</v>
      </c>
      <c r="R8" s="169" t="s">
        <v>18</v>
      </c>
      <c r="S8" s="579"/>
      <c r="T8" s="572"/>
      <c r="U8" s="171" t="s">
        <v>19</v>
      </c>
      <c r="V8" s="169" t="s">
        <v>18</v>
      </c>
      <c r="W8" s="170" t="s">
        <v>19</v>
      </c>
      <c r="X8" s="169" t="s">
        <v>18</v>
      </c>
      <c r="Y8" s="579"/>
      <c r="Z8" s="572"/>
    </row>
    <row r="9" spans="1:26" s="157" customFormat="1" ht="18" customHeight="1" thickBot="1" thickTop="1">
      <c r="A9" s="167" t="s">
        <v>24</v>
      </c>
      <c r="B9" s="373"/>
      <c r="C9" s="166">
        <f>SUM(C10:C60)</f>
        <v>1190981</v>
      </c>
      <c r="D9" s="160">
        <f>SUM(D10:D60)</f>
        <v>1190981</v>
      </c>
      <c r="E9" s="161">
        <f>SUM(E10:E60)</f>
        <v>59833</v>
      </c>
      <c r="F9" s="160">
        <f>SUM(F10:F60)</f>
        <v>59833</v>
      </c>
      <c r="G9" s="159">
        <f aca="true" t="shared" si="0" ref="G9:G16">SUM(C9:F9)</f>
        <v>2501628</v>
      </c>
      <c r="H9" s="163">
        <f aca="true" t="shared" si="1" ref="H9:H16">G9/$G$9</f>
        <v>1</v>
      </c>
      <c r="I9" s="162">
        <f>SUM(I10:I60)</f>
        <v>1106091</v>
      </c>
      <c r="J9" s="160">
        <f>SUM(J10:J60)</f>
        <v>1106091</v>
      </c>
      <c r="K9" s="161">
        <f>SUM(K10:K60)</f>
        <v>56658</v>
      </c>
      <c r="L9" s="160">
        <f>SUM(L10:L60)</f>
        <v>56658</v>
      </c>
      <c r="M9" s="159">
        <f aca="true" t="shared" si="2" ref="M9:M16">SUM(I9:L9)</f>
        <v>2325498</v>
      </c>
      <c r="N9" s="165">
        <f aca="true" t="shared" si="3" ref="N9:N16">IF(ISERROR(G9/M9-1),"         /0",(G9/M9-1))</f>
        <v>0.07573861598676923</v>
      </c>
      <c r="O9" s="164">
        <f>SUM(O10:O60)</f>
        <v>5906241</v>
      </c>
      <c r="P9" s="160">
        <f>SUM(P10:P60)</f>
        <v>5906241</v>
      </c>
      <c r="Q9" s="161">
        <f>SUM(Q10:Q60)</f>
        <v>332481</v>
      </c>
      <c r="R9" s="160">
        <f>SUM(R10:R60)</f>
        <v>332481</v>
      </c>
      <c r="S9" s="159">
        <f aca="true" t="shared" si="4" ref="S9:S16">SUM(O9:R9)</f>
        <v>12477444</v>
      </c>
      <c r="T9" s="163">
        <f aca="true" t="shared" si="5" ref="T9:T16">S9/$S$9</f>
        <v>1</v>
      </c>
      <c r="U9" s="162">
        <f>SUM(U10:U60)</f>
        <v>5372829</v>
      </c>
      <c r="V9" s="160">
        <f>SUM(V10:V60)</f>
        <v>5372829</v>
      </c>
      <c r="W9" s="161">
        <f>SUM(W10:W60)</f>
        <v>341035</v>
      </c>
      <c r="X9" s="160">
        <f>SUM(X10:X60)</f>
        <v>341035</v>
      </c>
      <c r="Y9" s="159">
        <f aca="true" t="shared" si="6" ref="Y9:Y16">SUM(U9:X9)</f>
        <v>11427728</v>
      </c>
      <c r="Z9" s="158">
        <f>IF(ISERROR(S9/Y9-1),"         /0",(S9/Y9-1))</f>
        <v>0.09185692904136333</v>
      </c>
    </row>
    <row r="10" spans="1:26" ht="21" customHeight="1" thickTop="1">
      <c r="A10" s="156" t="s">
        <v>249</v>
      </c>
      <c r="B10" s="374" t="s">
        <v>250</v>
      </c>
      <c r="C10" s="154">
        <v>457828</v>
      </c>
      <c r="D10" s="150">
        <v>465342</v>
      </c>
      <c r="E10" s="151">
        <v>13871</v>
      </c>
      <c r="F10" s="150">
        <v>12878</v>
      </c>
      <c r="G10" s="149">
        <f t="shared" si="0"/>
        <v>949919</v>
      </c>
      <c r="H10" s="153">
        <f t="shared" si="1"/>
        <v>0.37972032612362827</v>
      </c>
      <c r="I10" s="152">
        <v>429327</v>
      </c>
      <c r="J10" s="150">
        <v>439238</v>
      </c>
      <c r="K10" s="151">
        <v>12995</v>
      </c>
      <c r="L10" s="150">
        <v>12986</v>
      </c>
      <c r="M10" s="149">
        <f t="shared" si="2"/>
        <v>894546</v>
      </c>
      <c r="N10" s="155">
        <f t="shared" si="3"/>
        <v>0.06190067363780072</v>
      </c>
      <c r="O10" s="154">
        <v>2216680</v>
      </c>
      <c r="P10" s="150">
        <v>2342681</v>
      </c>
      <c r="Q10" s="151">
        <v>77421</v>
      </c>
      <c r="R10" s="150">
        <v>70637</v>
      </c>
      <c r="S10" s="149">
        <f t="shared" si="4"/>
        <v>4707419</v>
      </c>
      <c r="T10" s="153">
        <f t="shared" si="5"/>
        <v>0.3772743039359664</v>
      </c>
      <c r="U10" s="152">
        <v>2019965</v>
      </c>
      <c r="V10" s="150">
        <v>2147433</v>
      </c>
      <c r="W10" s="151">
        <v>75880</v>
      </c>
      <c r="X10" s="150">
        <v>75242</v>
      </c>
      <c r="Y10" s="149">
        <f t="shared" si="6"/>
        <v>4318520</v>
      </c>
      <c r="Z10" s="148">
        <f aca="true" t="shared" si="7" ref="Z10:Z16">IF(ISERROR(S10/Y10-1),"         /0",IF(S10/Y10&gt;5,"  *  ",(S10/Y10-1)))</f>
        <v>0.0900537684206626</v>
      </c>
    </row>
    <row r="11" spans="1:26" ht="21" customHeight="1">
      <c r="A11" s="147" t="s">
        <v>251</v>
      </c>
      <c r="B11" s="375" t="s">
        <v>252</v>
      </c>
      <c r="C11" s="145">
        <v>124733</v>
      </c>
      <c r="D11" s="141">
        <v>124562</v>
      </c>
      <c r="E11" s="142">
        <v>2320</v>
      </c>
      <c r="F11" s="141">
        <v>2504</v>
      </c>
      <c r="G11" s="140">
        <f t="shared" si="0"/>
        <v>254119</v>
      </c>
      <c r="H11" s="144">
        <f t="shared" si="1"/>
        <v>0.10158145015965603</v>
      </c>
      <c r="I11" s="143">
        <v>111088</v>
      </c>
      <c r="J11" s="141">
        <v>111442</v>
      </c>
      <c r="K11" s="142">
        <v>2687</v>
      </c>
      <c r="L11" s="141">
        <v>3650</v>
      </c>
      <c r="M11" s="140">
        <f t="shared" si="2"/>
        <v>228867</v>
      </c>
      <c r="N11" s="146">
        <f t="shared" si="3"/>
        <v>0.1103348232816439</v>
      </c>
      <c r="O11" s="145">
        <v>579602</v>
      </c>
      <c r="P11" s="141">
        <v>570398</v>
      </c>
      <c r="Q11" s="142">
        <v>15619</v>
      </c>
      <c r="R11" s="141">
        <v>16842</v>
      </c>
      <c r="S11" s="140">
        <f t="shared" si="4"/>
        <v>1182461</v>
      </c>
      <c r="T11" s="144">
        <f t="shared" si="5"/>
        <v>0.094767886756294</v>
      </c>
      <c r="U11" s="143">
        <v>514148</v>
      </c>
      <c r="V11" s="141">
        <v>506474</v>
      </c>
      <c r="W11" s="142">
        <v>14929</v>
      </c>
      <c r="X11" s="141">
        <v>16688</v>
      </c>
      <c r="Y11" s="140">
        <f t="shared" si="6"/>
        <v>1052239</v>
      </c>
      <c r="Z11" s="139">
        <f t="shared" si="7"/>
        <v>0.12375705519373459</v>
      </c>
    </row>
    <row r="12" spans="1:26" ht="21" customHeight="1">
      <c r="A12" s="147" t="s">
        <v>253</v>
      </c>
      <c r="B12" s="375" t="s">
        <v>254</v>
      </c>
      <c r="C12" s="145">
        <v>101937</v>
      </c>
      <c r="D12" s="141">
        <v>101121</v>
      </c>
      <c r="E12" s="142">
        <v>2492</v>
      </c>
      <c r="F12" s="141">
        <v>2440</v>
      </c>
      <c r="G12" s="140">
        <f t="shared" si="0"/>
        <v>207990</v>
      </c>
      <c r="H12" s="144">
        <f t="shared" si="1"/>
        <v>0.08314185802205604</v>
      </c>
      <c r="I12" s="143">
        <v>97790</v>
      </c>
      <c r="J12" s="141">
        <v>97329</v>
      </c>
      <c r="K12" s="142">
        <v>2109</v>
      </c>
      <c r="L12" s="141">
        <v>2229</v>
      </c>
      <c r="M12" s="140">
        <f t="shared" si="2"/>
        <v>199457</v>
      </c>
      <c r="N12" s="146">
        <f t="shared" si="3"/>
        <v>0.04278115082448841</v>
      </c>
      <c r="O12" s="145">
        <v>501036</v>
      </c>
      <c r="P12" s="141">
        <v>480293</v>
      </c>
      <c r="Q12" s="142">
        <v>12455</v>
      </c>
      <c r="R12" s="141">
        <v>12744</v>
      </c>
      <c r="S12" s="140">
        <f t="shared" si="4"/>
        <v>1006528</v>
      </c>
      <c r="T12" s="144">
        <f t="shared" si="5"/>
        <v>0.0806678034379477</v>
      </c>
      <c r="U12" s="143">
        <v>476900</v>
      </c>
      <c r="V12" s="141">
        <v>457733</v>
      </c>
      <c r="W12" s="142">
        <v>9497</v>
      </c>
      <c r="X12" s="141">
        <v>13227</v>
      </c>
      <c r="Y12" s="140">
        <f t="shared" si="6"/>
        <v>957357</v>
      </c>
      <c r="Z12" s="139">
        <f t="shared" si="7"/>
        <v>0.051361195457911624</v>
      </c>
    </row>
    <row r="13" spans="1:26" ht="21" customHeight="1">
      <c r="A13" s="147" t="s">
        <v>255</v>
      </c>
      <c r="B13" s="375" t="s">
        <v>256</v>
      </c>
      <c r="C13" s="145">
        <v>75549</v>
      </c>
      <c r="D13" s="141">
        <v>74002</v>
      </c>
      <c r="E13" s="142">
        <v>237</v>
      </c>
      <c r="F13" s="141">
        <v>237</v>
      </c>
      <c r="G13" s="140">
        <f t="shared" si="0"/>
        <v>150025</v>
      </c>
      <c r="H13" s="144">
        <f t="shared" si="1"/>
        <v>0.05997094691936611</v>
      </c>
      <c r="I13" s="143">
        <v>73556</v>
      </c>
      <c r="J13" s="141">
        <v>70303</v>
      </c>
      <c r="K13" s="142">
        <v>482</v>
      </c>
      <c r="L13" s="141">
        <v>411</v>
      </c>
      <c r="M13" s="140">
        <f t="shared" si="2"/>
        <v>144752</v>
      </c>
      <c r="N13" s="146">
        <f t="shared" si="3"/>
        <v>0.0364278213772522</v>
      </c>
      <c r="O13" s="145">
        <v>399491</v>
      </c>
      <c r="P13" s="141">
        <v>381154</v>
      </c>
      <c r="Q13" s="142">
        <v>4885</v>
      </c>
      <c r="R13" s="141">
        <v>3436</v>
      </c>
      <c r="S13" s="140">
        <f t="shared" si="4"/>
        <v>788966</v>
      </c>
      <c r="T13" s="144">
        <f t="shared" si="5"/>
        <v>0.0632313797601496</v>
      </c>
      <c r="U13" s="143">
        <v>363706</v>
      </c>
      <c r="V13" s="141">
        <v>343636</v>
      </c>
      <c r="W13" s="142">
        <v>5015</v>
      </c>
      <c r="X13" s="141">
        <v>4507</v>
      </c>
      <c r="Y13" s="140">
        <f t="shared" si="6"/>
        <v>716864</v>
      </c>
      <c r="Z13" s="139">
        <f t="shared" si="7"/>
        <v>0.10057974734398711</v>
      </c>
    </row>
    <row r="14" spans="1:26" ht="21" customHeight="1">
      <c r="A14" s="147" t="s">
        <v>257</v>
      </c>
      <c r="B14" s="375" t="s">
        <v>258</v>
      </c>
      <c r="C14" s="145">
        <v>59444</v>
      </c>
      <c r="D14" s="141">
        <v>58687</v>
      </c>
      <c r="E14" s="142">
        <v>764</v>
      </c>
      <c r="F14" s="141">
        <v>858</v>
      </c>
      <c r="G14" s="140">
        <f t="shared" si="0"/>
        <v>119753</v>
      </c>
      <c r="H14" s="144">
        <f t="shared" si="1"/>
        <v>0.0478700270383926</v>
      </c>
      <c r="I14" s="143">
        <v>51258</v>
      </c>
      <c r="J14" s="141">
        <v>50445</v>
      </c>
      <c r="K14" s="142">
        <v>3142</v>
      </c>
      <c r="L14" s="141">
        <v>2273</v>
      </c>
      <c r="M14" s="140">
        <f t="shared" si="2"/>
        <v>107118</v>
      </c>
      <c r="N14" s="146">
        <f t="shared" si="3"/>
        <v>0.11795403200209109</v>
      </c>
      <c r="O14" s="145">
        <v>306851</v>
      </c>
      <c r="P14" s="141">
        <v>290442</v>
      </c>
      <c r="Q14" s="142">
        <v>4913</v>
      </c>
      <c r="R14" s="141">
        <v>5363</v>
      </c>
      <c r="S14" s="140">
        <f t="shared" si="4"/>
        <v>607569</v>
      </c>
      <c r="T14" s="144">
        <f t="shared" si="5"/>
        <v>0.048693386241605255</v>
      </c>
      <c r="U14" s="143">
        <v>265307</v>
      </c>
      <c r="V14" s="141">
        <v>249109</v>
      </c>
      <c r="W14" s="142">
        <v>16953</v>
      </c>
      <c r="X14" s="141">
        <v>15389</v>
      </c>
      <c r="Y14" s="140">
        <f t="shared" si="6"/>
        <v>546758</v>
      </c>
      <c r="Z14" s="139">
        <f t="shared" si="7"/>
        <v>0.11122105209251631</v>
      </c>
    </row>
    <row r="15" spans="1:26" ht="21" customHeight="1">
      <c r="A15" s="147" t="s">
        <v>259</v>
      </c>
      <c r="B15" s="375" t="s">
        <v>260</v>
      </c>
      <c r="C15" s="145">
        <v>48117</v>
      </c>
      <c r="D15" s="141">
        <v>48523</v>
      </c>
      <c r="E15" s="142">
        <v>1679</v>
      </c>
      <c r="F15" s="141">
        <v>1701</v>
      </c>
      <c r="G15" s="140">
        <f t="shared" si="0"/>
        <v>100020</v>
      </c>
      <c r="H15" s="144">
        <f t="shared" si="1"/>
        <v>0.03998196374520912</v>
      </c>
      <c r="I15" s="143">
        <v>47620</v>
      </c>
      <c r="J15" s="141">
        <v>46749</v>
      </c>
      <c r="K15" s="142">
        <v>1580</v>
      </c>
      <c r="L15" s="141">
        <v>1800</v>
      </c>
      <c r="M15" s="140">
        <f t="shared" si="2"/>
        <v>97749</v>
      </c>
      <c r="N15" s="146">
        <f t="shared" si="3"/>
        <v>0.02323297425037607</v>
      </c>
      <c r="O15" s="145">
        <v>240531</v>
      </c>
      <c r="P15" s="141">
        <v>232954</v>
      </c>
      <c r="Q15" s="142">
        <v>8020</v>
      </c>
      <c r="R15" s="141">
        <v>8265</v>
      </c>
      <c r="S15" s="140">
        <f t="shared" si="4"/>
        <v>489770</v>
      </c>
      <c r="T15" s="144">
        <f t="shared" si="5"/>
        <v>0.039252430225292935</v>
      </c>
      <c r="U15" s="143">
        <v>222055</v>
      </c>
      <c r="V15" s="141">
        <v>212044</v>
      </c>
      <c r="W15" s="142">
        <v>10217</v>
      </c>
      <c r="X15" s="141">
        <v>10287</v>
      </c>
      <c r="Y15" s="140">
        <f t="shared" si="6"/>
        <v>454603</v>
      </c>
      <c r="Z15" s="139">
        <f t="shared" si="7"/>
        <v>0.07735760652701362</v>
      </c>
    </row>
    <row r="16" spans="1:26" ht="21" customHeight="1">
      <c r="A16" s="147" t="s">
        <v>261</v>
      </c>
      <c r="B16" s="375" t="s">
        <v>262</v>
      </c>
      <c r="C16" s="145">
        <v>29077</v>
      </c>
      <c r="D16" s="141">
        <v>29525</v>
      </c>
      <c r="E16" s="142">
        <v>10838</v>
      </c>
      <c r="F16" s="141">
        <v>10526</v>
      </c>
      <c r="G16" s="140">
        <f t="shared" si="0"/>
        <v>79966</v>
      </c>
      <c r="H16" s="144">
        <f t="shared" si="1"/>
        <v>0.031965584011691583</v>
      </c>
      <c r="I16" s="143">
        <v>24086</v>
      </c>
      <c r="J16" s="141">
        <v>23590</v>
      </c>
      <c r="K16" s="142">
        <v>7886</v>
      </c>
      <c r="L16" s="141">
        <v>5853</v>
      </c>
      <c r="M16" s="140">
        <f t="shared" si="2"/>
        <v>61415</v>
      </c>
      <c r="N16" s="146">
        <f t="shared" si="3"/>
        <v>0.3020597573882602</v>
      </c>
      <c r="O16" s="145">
        <v>153938</v>
      </c>
      <c r="P16" s="141">
        <v>150676</v>
      </c>
      <c r="Q16" s="142">
        <v>67546</v>
      </c>
      <c r="R16" s="141">
        <v>64758</v>
      </c>
      <c r="S16" s="140">
        <f t="shared" si="4"/>
        <v>436918</v>
      </c>
      <c r="T16" s="144">
        <f t="shared" si="5"/>
        <v>0.03501662680273299</v>
      </c>
      <c r="U16" s="143">
        <v>138009</v>
      </c>
      <c r="V16" s="141">
        <v>136252</v>
      </c>
      <c r="W16" s="142">
        <v>51753</v>
      </c>
      <c r="X16" s="141">
        <v>45086</v>
      </c>
      <c r="Y16" s="140">
        <f t="shared" si="6"/>
        <v>371100</v>
      </c>
      <c r="Z16" s="139">
        <f t="shared" si="7"/>
        <v>0.1773592023713284</v>
      </c>
    </row>
    <row r="17" spans="1:26" ht="21" customHeight="1">
      <c r="A17" s="147" t="s">
        <v>265</v>
      </c>
      <c r="B17" s="375" t="s">
        <v>266</v>
      </c>
      <c r="C17" s="145">
        <v>36187</v>
      </c>
      <c r="D17" s="141">
        <v>35600</v>
      </c>
      <c r="E17" s="142">
        <v>750</v>
      </c>
      <c r="F17" s="141">
        <v>710</v>
      </c>
      <c r="G17" s="140">
        <f aca="true" t="shared" si="8" ref="G17:G26">SUM(C17:F17)</f>
        <v>73247</v>
      </c>
      <c r="H17" s="144">
        <f aca="true" t="shared" si="9" ref="H17:H26">G17/$G$9</f>
        <v>0.029279733037845757</v>
      </c>
      <c r="I17" s="143">
        <v>32067</v>
      </c>
      <c r="J17" s="141">
        <v>31473</v>
      </c>
      <c r="K17" s="142">
        <v>390</v>
      </c>
      <c r="L17" s="141">
        <v>669</v>
      </c>
      <c r="M17" s="140">
        <f aca="true" t="shared" si="10" ref="M17:M26">SUM(I17:L17)</f>
        <v>64599</v>
      </c>
      <c r="N17" s="146">
        <f aca="true" t="shared" si="11" ref="N17:N26">IF(ISERROR(G17/M17-1),"         /0",(G17/M17-1))</f>
        <v>0.13387204136286934</v>
      </c>
      <c r="O17" s="145">
        <v>176093</v>
      </c>
      <c r="P17" s="141">
        <v>180111</v>
      </c>
      <c r="Q17" s="142">
        <v>4500</v>
      </c>
      <c r="R17" s="141">
        <v>5087</v>
      </c>
      <c r="S17" s="140">
        <f aca="true" t="shared" si="12" ref="S17:S26">SUM(O17:R17)</f>
        <v>365791</v>
      </c>
      <c r="T17" s="144">
        <f aca="true" t="shared" si="13" ref="T17:T26">S17/$S$9</f>
        <v>0.02931618046131884</v>
      </c>
      <c r="U17" s="143">
        <v>172322</v>
      </c>
      <c r="V17" s="141">
        <v>175703</v>
      </c>
      <c r="W17" s="142">
        <v>4380</v>
      </c>
      <c r="X17" s="141">
        <v>5423</v>
      </c>
      <c r="Y17" s="140">
        <f aca="true" t="shared" si="14" ref="Y17:Y26">SUM(U17:X17)</f>
        <v>357828</v>
      </c>
      <c r="Z17" s="139">
        <f aca="true" t="shared" si="15" ref="Z17:Z26">IF(ISERROR(S17/Y17-1),"         /0",IF(S17/Y17&gt;5,"  *  ",(S17/Y17-1)))</f>
        <v>0.02225370848564112</v>
      </c>
    </row>
    <row r="18" spans="1:26" ht="21" customHeight="1">
      <c r="A18" s="147" t="s">
        <v>263</v>
      </c>
      <c r="B18" s="375" t="s">
        <v>264</v>
      </c>
      <c r="C18" s="145">
        <v>36588</v>
      </c>
      <c r="D18" s="141">
        <v>35375</v>
      </c>
      <c r="E18" s="142">
        <v>115</v>
      </c>
      <c r="F18" s="141">
        <v>101</v>
      </c>
      <c r="G18" s="140">
        <f t="shared" si="8"/>
        <v>72179</v>
      </c>
      <c r="H18" s="144">
        <f t="shared" si="9"/>
        <v>0.0288528110494446</v>
      </c>
      <c r="I18" s="143">
        <v>31305</v>
      </c>
      <c r="J18" s="141">
        <v>29951</v>
      </c>
      <c r="K18" s="142">
        <v>213</v>
      </c>
      <c r="L18" s="141">
        <v>193</v>
      </c>
      <c r="M18" s="140">
        <f t="shared" si="10"/>
        <v>61662</v>
      </c>
      <c r="N18" s="146">
        <f t="shared" si="11"/>
        <v>0.17055885310239693</v>
      </c>
      <c r="O18" s="145">
        <v>198625</v>
      </c>
      <c r="P18" s="141">
        <v>189110</v>
      </c>
      <c r="Q18" s="142">
        <v>1998</v>
      </c>
      <c r="R18" s="141">
        <v>1580</v>
      </c>
      <c r="S18" s="140">
        <f t="shared" si="12"/>
        <v>391313</v>
      </c>
      <c r="T18" s="144">
        <f t="shared" si="13"/>
        <v>0.03136163143669489</v>
      </c>
      <c r="U18" s="143">
        <v>165866</v>
      </c>
      <c r="V18" s="141">
        <v>157554</v>
      </c>
      <c r="W18" s="142">
        <v>7836</v>
      </c>
      <c r="X18" s="141">
        <v>6128</v>
      </c>
      <c r="Y18" s="140">
        <f t="shared" si="14"/>
        <v>337384</v>
      </c>
      <c r="Z18" s="139">
        <f t="shared" si="15"/>
        <v>0.15984456879994302</v>
      </c>
    </row>
    <row r="19" spans="1:26" ht="21" customHeight="1">
      <c r="A19" s="147" t="s">
        <v>267</v>
      </c>
      <c r="B19" s="375" t="s">
        <v>268</v>
      </c>
      <c r="C19" s="145">
        <v>32025</v>
      </c>
      <c r="D19" s="141">
        <v>31617</v>
      </c>
      <c r="E19" s="142">
        <v>356</v>
      </c>
      <c r="F19" s="141">
        <v>383</v>
      </c>
      <c r="G19" s="140">
        <f>SUM(C19:F19)</f>
        <v>64381</v>
      </c>
      <c r="H19" s="144">
        <f>G19/$G$9</f>
        <v>0.02573564095061296</v>
      </c>
      <c r="I19" s="143">
        <v>31696</v>
      </c>
      <c r="J19" s="141">
        <v>32683</v>
      </c>
      <c r="K19" s="142">
        <v>717</v>
      </c>
      <c r="L19" s="141">
        <v>532</v>
      </c>
      <c r="M19" s="140">
        <f>SUM(I19:L19)</f>
        <v>65628</v>
      </c>
      <c r="N19" s="146">
        <f>IF(ISERROR(G19/M19-1),"         /0",(G19/M19-1))</f>
        <v>-0.019001036143109662</v>
      </c>
      <c r="O19" s="145">
        <v>163548</v>
      </c>
      <c r="P19" s="141">
        <v>162319</v>
      </c>
      <c r="Q19" s="142">
        <v>1669</v>
      </c>
      <c r="R19" s="141">
        <v>1873</v>
      </c>
      <c r="S19" s="140">
        <f>SUM(O19:R19)</f>
        <v>329409</v>
      </c>
      <c r="T19" s="144">
        <f>S19/$S$9</f>
        <v>0.026400358919663355</v>
      </c>
      <c r="U19" s="143">
        <v>151840</v>
      </c>
      <c r="V19" s="141">
        <v>149414</v>
      </c>
      <c r="W19" s="142">
        <v>2413</v>
      </c>
      <c r="X19" s="141">
        <v>2263</v>
      </c>
      <c r="Y19" s="140">
        <f>SUM(U19:X19)</f>
        <v>305930</v>
      </c>
      <c r="Z19" s="139">
        <f>IF(ISERROR(S19/Y19-1),"         /0",IF(S19/Y19&gt;5,"  *  ",(S19/Y19-1)))</f>
        <v>0.07674631451639269</v>
      </c>
    </row>
    <row r="20" spans="1:26" ht="21" customHeight="1">
      <c r="A20" s="147" t="s">
        <v>269</v>
      </c>
      <c r="B20" s="375" t="s">
        <v>270</v>
      </c>
      <c r="C20" s="145">
        <v>29746</v>
      </c>
      <c r="D20" s="141">
        <v>29431</v>
      </c>
      <c r="E20" s="142">
        <v>1543</v>
      </c>
      <c r="F20" s="141">
        <v>1367</v>
      </c>
      <c r="G20" s="140">
        <f>SUM(C20:F20)</f>
        <v>62087</v>
      </c>
      <c r="H20" s="144">
        <f>G20/$G$9</f>
        <v>0.024818638102867413</v>
      </c>
      <c r="I20" s="143">
        <v>29957</v>
      </c>
      <c r="J20" s="141">
        <v>28958</v>
      </c>
      <c r="K20" s="142">
        <v>993</v>
      </c>
      <c r="L20" s="141">
        <v>998</v>
      </c>
      <c r="M20" s="140">
        <f>SUM(I20:L20)</f>
        <v>60906</v>
      </c>
      <c r="N20" s="146">
        <f>IF(ISERROR(G20/M20-1),"         /0",(G20/M20-1))</f>
        <v>0.019390536236167266</v>
      </c>
      <c r="O20" s="145">
        <v>147989</v>
      </c>
      <c r="P20" s="141">
        <v>137885</v>
      </c>
      <c r="Q20" s="142">
        <v>7951</v>
      </c>
      <c r="R20" s="141">
        <v>8577</v>
      </c>
      <c r="S20" s="140">
        <f>SUM(O20:R20)</f>
        <v>302402</v>
      </c>
      <c r="T20" s="144">
        <f>S20/$S$9</f>
        <v>0.024235893184533626</v>
      </c>
      <c r="U20" s="143">
        <v>142065</v>
      </c>
      <c r="V20" s="141">
        <v>130944</v>
      </c>
      <c r="W20" s="142">
        <v>6552</v>
      </c>
      <c r="X20" s="141">
        <v>6545</v>
      </c>
      <c r="Y20" s="140">
        <f>SUM(U20:X20)</f>
        <v>286106</v>
      </c>
      <c r="Z20" s="139">
        <f>IF(ISERROR(S20/Y20-1),"         /0",IF(S20/Y20&gt;5,"  *  ",(S20/Y20-1)))</f>
        <v>0.05695791070442424</v>
      </c>
    </row>
    <row r="21" spans="1:26" ht="21" customHeight="1">
      <c r="A21" s="147" t="s">
        <v>271</v>
      </c>
      <c r="B21" s="375" t="s">
        <v>272</v>
      </c>
      <c r="C21" s="145">
        <v>21306</v>
      </c>
      <c r="D21" s="141">
        <v>21087</v>
      </c>
      <c r="E21" s="142">
        <v>80</v>
      </c>
      <c r="F21" s="141">
        <v>127</v>
      </c>
      <c r="G21" s="140">
        <f t="shared" si="8"/>
        <v>42600</v>
      </c>
      <c r="H21" s="144">
        <f t="shared" si="9"/>
        <v>0.017028910773304425</v>
      </c>
      <c r="I21" s="143">
        <v>23325</v>
      </c>
      <c r="J21" s="141">
        <v>22091</v>
      </c>
      <c r="K21" s="142">
        <v>22</v>
      </c>
      <c r="L21" s="141">
        <v>26</v>
      </c>
      <c r="M21" s="140">
        <f t="shared" si="10"/>
        <v>45464</v>
      </c>
      <c r="N21" s="146">
        <f t="shared" si="11"/>
        <v>-0.06299489706141126</v>
      </c>
      <c r="O21" s="145">
        <v>113788</v>
      </c>
      <c r="P21" s="141">
        <v>107792</v>
      </c>
      <c r="Q21" s="142">
        <v>677</v>
      </c>
      <c r="R21" s="141">
        <v>751</v>
      </c>
      <c r="S21" s="140">
        <f t="shared" si="12"/>
        <v>223008</v>
      </c>
      <c r="T21" s="144">
        <f t="shared" si="13"/>
        <v>0.017872891274847636</v>
      </c>
      <c r="U21" s="143">
        <v>115505</v>
      </c>
      <c r="V21" s="141">
        <v>107494</v>
      </c>
      <c r="W21" s="142">
        <v>666</v>
      </c>
      <c r="X21" s="141">
        <v>508</v>
      </c>
      <c r="Y21" s="140">
        <f t="shared" si="14"/>
        <v>224173</v>
      </c>
      <c r="Z21" s="139">
        <f t="shared" si="15"/>
        <v>-0.00519687919597811</v>
      </c>
    </row>
    <row r="22" spans="1:26" ht="21" customHeight="1">
      <c r="A22" s="147" t="s">
        <v>273</v>
      </c>
      <c r="B22" s="375" t="s">
        <v>273</v>
      </c>
      <c r="C22" s="145">
        <v>14097</v>
      </c>
      <c r="D22" s="141">
        <v>13461</v>
      </c>
      <c r="E22" s="142">
        <v>1901</v>
      </c>
      <c r="F22" s="141">
        <v>1959</v>
      </c>
      <c r="G22" s="140">
        <f t="shared" si="8"/>
        <v>31418</v>
      </c>
      <c r="H22" s="144">
        <f t="shared" si="9"/>
        <v>0.01255902156515677</v>
      </c>
      <c r="I22" s="143">
        <v>10736</v>
      </c>
      <c r="J22" s="141">
        <v>10361</v>
      </c>
      <c r="K22" s="142">
        <v>2113</v>
      </c>
      <c r="L22" s="141">
        <v>1879</v>
      </c>
      <c r="M22" s="140">
        <f t="shared" si="10"/>
        <v>25089</v>
      </c>
      <c r="N22" s="146">
        <f t="shared" si="11"/>
        <v>0.25226194746701736</v>
      </c>
      <c r="O22" s="145">
        <v>70169</v>
      </c>
      <c r="P22" s="141">
        <v>67981</v>
      </c>
      <c r="Q22" s="142">
        <v>10052</v>
      </c>
      <c r="R22" s="141">
        <v>9907</v>
      </c>
      <c r="S22" s="140">
        <f t="shared" si="12"/>
        <v>158109</v>
      </c>
      <c r="T22" s="144">
        <f t="shared" si="13"/>
        <v>0.012671585622824675</v>
      </c>
      <c r="U22" s="143">
        <v>52027</v>
      </c>
      <c r="V22" s="141">
        <v>51514</v>
      </c>
      <c r="W22" s="142">
        <v>9211</v>
      </c>
      <c r="X22" s="141">
        <v>8661</v>
      </c>
      <c r="Y22" s="140">
        <f t="shared" si="14"/>
        <v>121413</v>
      </c>
      <c r="Z22" s="139">
        <f t="shared" si="15"/>
        <v>0.3022411109189296</v>
      </c>
    </row>
    <row r="23" spans="1:26" ht="21" customHeight="1">
      <c r="A23" s="147" t="s">
        <v>274</v>
      </c>
      <c r="B23" s="375" t="s">
        <v>275</v>
      </c>
      <c r="C23" s="145">
        <v>12138</v>
      </c>
      <c r="D23" s="141">
        <v>12078</v>
      </c>
      <c r="E23" s="142">
        <v>592</v>
      </c>
      <c r="F23" s="141">
        <v>568</v>
      </c>
      <c r="G23" s="140">
        <f t="shared" si="8"/>
        <v>25376</v>
      </c>
      <c r="H23" s="144">
        <f t="shared" si="9"/>
        <v>0.010143794361112044</v>
      </c>
      <c r="I23" s="143">
        <v>11046</v>
      </c>
      <c r="J23" s="141">
        <v>10764</v>
      </c>
      <c r="K23" s="142">
        <v>709</v>
      </c>
      <c r="L23" s="141">
        <v>681</v>
      </c>
      <c r="M23" s="140">
        <f t="shared" si="10"/>
        <v>23200</v>
      </c>
      <c r="N23" s="146">
        <f t="shared" si="11"/>
        <v>0.09379310344827596</v>
      </c>
      <c r="O23" s="145">
        <v>59420</v>
      </c>
      <c r="P23" s="141">
        <v>57548</v>
      </c>
      <c r="Q23" s="142">
        <v>2437</v>
      </c>
      <c r="R23" s="141">
        <v>2421</v>
      </c>
      <c r="S23" s="140">
        <f t="shared" si="12"/>
        <v>121826</v>
      </c>
      <c r="T23" s="144">
        <f t="shared" si="13"/>
        <v>0.0097636983984861</v>
      </c>
      <c r="U23" s="143">
        <v>51122</v>
      </c>
      <c r="V23" s="141">
        <v>49069</v>
      </c>
      <c r="W23" s="142">
        <v>3996</v>
      </c>
      <c r="X23" s="141">
        <v>3937</v>
      </c>
      <c r="Y23" s="140">
        <f t="shared" si="14"/>
        <v>108124</v>
      </c>
      <c r="Z23" s="139">
        <f t="shared" si="15"/>
        <v>0.12672487144389777</v>
      </c>
    </row>
    <row r="24" spans="1:26" ht="21" customHeight="1">
      <c r="A24" s="147" t="s">
        <v>276</v>
      </c>
      <c r="B24" s="375" t="s">
        <v>277</v>
      </c>
      <c r="C24" s="145">
        <v>11497</v>
      </c>
      <c r="D24" s="141">
        <v>11264</v>
      </c>
      <c r="E24" s="142">
        <v>100</v>
      </c>
      <c r="F24" s="141">
        <v>18</v>
      </c>
      <c r="G24" s="140">
        <f t="shared" si="8"/>
        <v>22879</v>
      </c>
      <c r="H24" s="144">
        <f t="shared" si="9"/>
        <v>0.009145644356395116</v>
      </c>
      <c r="I24" s="143">
        <v>9497</v>
      </c>
      <c r="J24" s="141">
        <v>9267</v>
      </c>
      <c r="K24" s="142">
        <v>17</v>
      </c>
      <c r="L24" s="141">
        <v>32</v>
      </c>
      <c r="M24" s="140">
        <f t="shared" si="10"/>
        <v>18813</v>
      </c>
      <c r="N24" s="146">
        <f t="shared" si="11"/>
        <v>0.21612714612236217</v>
      </c>
      <c r="O24" s="145">
        <v>61468</v>
      </c>
      <c r="P24" s="141">
        <v>55539</v>
      </c>
      <c r="Q24" s="142">
        <v>1534</v>
      </c>
      <c r="R24" s="141">
        <v>1445</v>
      </c>
      <c r="S24" s="140">
        <f t="shared" si="12"/>
        <v>119986</v>
      </c>
      <c r="T24" s="144">
        <f t="shared" si="13"/>
        <v>0.009616232298858645</v>
      </c>
      <c r="U24" s="143">
        <v>45530</v>
      </c>
      <c r="V24" s="141">
        <v>41161</v>
      </c>
      <c r="W24" s="142">
        <v>1356</v>
      </c>
      <c r="X24" s="141">
        <v>1245</v>
      </c>
      <c r="Y24" s="140">
        <f t="shared" si="14"/>
        <v>89292</v>
      </c>
      <c r="Z24" s="139">
        <f t="shared" si="15"/>
        <v>0.343748600098553</v>
      </c>
    </row>
    <row r="25" spans="1:26" ht="21" customHeight="1">
      <c r="A25" s="147" t="s">
        <v>280</v>
      </c>
      <c r="B25" s="375" t="s">
        <v>281</v>
      </c>
      <c r="C25" s="145">
        <v>10130</v>
      </c>
      <c r="D25" s="141">
        <v>10162</v>
      </c>
      <c r="E25" s="142">
        <v>1195</v>
      </c>
      <c r="F25" s="141">
        <v>1107</v>
      </c>
      <c r="G25" s="140">
        <f t="shared" si="8"/>
        <v>22594</v>
      </c>
      <c r="H25" s="144">
        <f t="shared" si="9"/>
        <v>0.009031718544883572</v>
      </c>
      <c r="I25" s="143">
        <v>8759</v>
      </c>
      <c r="J25" s="141">
        <v>8844</v>
      </c>
      <c r="K25" s="142">
        <v>857</v>
      </c>
      <c r="L25" s="141">
        <v>783</v>
      </c>
      <c r="M25" s="140">
        <f t="shared" si="10"/>
        <v>19243</v>
      </c>
      <c r="N25" s="146">
        <f t="shared" si="11"/>
        <v>0.17414124616743742</v>
      </c>
      <c r="O25" s="145">
        <v>52731</v>
      </c>
      <c r="P25" s="141">
        <v>48255</v>
      </c>
      <c r="Q25" s="142">
        <v>5816</v>
      </c>
      <c r="R25" s="141">
        <v>5764</v>
      </c>
      <c r="S25" s="140">
        <f t="shared" si="12"/>
        <v>112566</v>
      </c>
      <c r="T25" s="144">
        <f t="shared" si="13"/>
        <v>0.009021559223187056</v>
      </c>
      <c r="U25" s="143">
        <v>51717</v>
      </c>
      <c r="V25" s="141">
        <v>46868</v>
      </c>
      <c r="W25" s="142">
        <v>5149</v>
      </c>
      <c r="X25" s="141">
        <v>5472</v>
      </c>
      <c r="Y25" s="140">
        <f t="shared" si="14"/>
        <v>109206</v>
      </c>
      <c r="Z25" s="139">
        <f t="shared" si="15"/>
        <v>0.03076754024504158</v>
      </c>
    </row>
    <row r="26" spans="1:26" ht="21" customHeight="1">
      <c r="A26" s="147" t="s">
        <v>278</v>
      </c>
      <c r="B26" s="375" t="s">
        <v>279</v>
      </c>
      <c r="C26" s="145">
        <v>10895</v>
      </c>
      <c r="D26" s="141">
        <v>9718</v>
      </c>
      <c r="E26" s="142">
        <v>429</v>
      </c>
      <c r="F26" s="141">
        <v>184</v>
      </c>
      <c r="G26" s="140">
        <f t="shared" si="8"/>
        <v>21226</v>
      </c>
      <c r="H26" s="144">
        <f t="shared" si="9"/>
        <v>0.008484874649628162</v>
      </c>
      <c r="I26" s="143">
        <v>11913</v>
      </c>
      <c r="J26" s="141">
        <v>10933</v>
      </c>
      <c r="K26" s="142">
        <v>584</v>
      </c>
      <c r="L26" s="141">
        <v>273</v>
      </c>
      <c r="M26" s="140">
        <f t="shared" si="10"/>
        <v>23703</v>
      </c>
      <c r="N26" s="146">
        <f t="shared" si="11"/>
        <v>-0.10450153988946542</v>
      </c>
      <c r="O26" s="145">
        <v>57699</v>
      </c>
      <c r="P26" s="141">
        <v>53097</v>
      </c>
      <c r="Q26" s="142">
        <v>1354</v>
      </c>
      <c r="R26" s="141">
        <v>1036</v>
      </c>
      <c r="S26" s="140">
        <f t="shared" si="12"/>
        <v>113186</v>
      </c>
      <c r="T26" s="144">
        <f t="shared" si="13"/>
        <v>0.00907124888719196</v>
      </c>
      <c r="U26" s="143">
        <v>57306</v>
      </c>
      <c r="V26" s="141">
        <v>53094</v>
      </c>
      <c r="W26" s="142">
        <v>1332</v>
      </c>
      <c r="X26" s="141">
        <v>1130</v>
      </c>
      <c r="Y26" s="140">
        <f t="shared" si="14"/>
        <v>112862</v>
      </c>
      <c r="Z26" s="139">
        <f t="shared" si="15"/>
        <v>0.0028707625241444212</v>
      </c>
    </row>
    <row r="27" spans="1:26" ht="21" customHeight="1">
      <c r="A27" s="147" t="s">
        <v>284</v>
      </c>
      <c r="B27" s="375" t="s">
        <v>285</v>
      </c>
      <c r="C27" s="145">
        <v>9100</v>
      </c>
      <c r="D27" s="141">
        <v>9017</v>
      </c>
      <c r="E27" s="142">
        <v>21</v>
      </c>
      <c r="F27" s="141">
        <v>18</v>
      </c>
      <c r="G27" s="140">
        <f>SUM(C27:F27)</f>
        <v>18156</v>
      </c>
      <c r="H27" s="144">
        <f>G27/$G$9</f>
        <v>0.007257673802819604</v>
      </c>
      <c r="I27" s="143">
        <v>9530</v>
      </c>
      <c r="J27" s="141">
        <v>9756</v>
      </c>
      <c r="K27" s="142">
        <v>80</v>
      </c>
      <c r="L27" s="141">
        <v>176</v>
      </c>
      <c r="M27" s="140">
        <f>SUM(I27:L27)</f>
        <v>19542</v>
      </c>
      <c r="N27" s="146">
        <f>IF(ISERROR(G27/M27-1),"         /0",(G27/M27-1))</f>
        <v>-0.07092416334049734</v>
      </c>
      <c r="O27" s="145">
        <v>45836</v>
      </c>
      <c r="P27" s="141">
        <v>43539</v>
      </c>
      <c r="Q27" s="142">
        <v>684</v>
      </c>
      <c r="R27" s="141">
        <v>628</v>
      </c>
      <c r="S27" s="140">
        <f>SUM(O27:R27)</f>
        <v>90687</v>
      </c>
      <c r="T27" s="144">
        <f>S27/$S$9</f>
        <v>0.0072680750961494995</v>
      </c>
      <c r="U27" s="143">
        <v>47109</v>
      </c>
      <c r="V27" s="141">
        <v>43616</v>
      </c>
      <c r="W27" s="142">
        <v>941</v>
      </c>
      <c r="X27" s="141">
        <v>584</v>
      </c>
      <c r="Y27" s="140">
        <f>SUM(U27:X27)</f>
        <v>92250</v>
      </c>
      <c r="Z27" s="139">
        <f>IF(ISERROR(S27/Y27-1),"         /0",IF(S27/Y27&gt;5,"  *  ",(S27/Y27-1)))</f>
        <v>-0.016943089430894287</v>
      </c>
    </row>
    <row r="28" spans="1:26" ht="21" customHeight="1">
      <c r="A28" s="147" t="s">
        <v>286</v>
      </c>
      <c r="B28" s="375" t="s">
        <v>287</v>
      </c>
      <c r="C28" s="145">
        <v>8039</v>
      </c>
      <c r="D28" s="141">
        <v>8081</v>
      </c>
      <c r="E28" s="142">
        <v>238</v>
      </c>
      <c r="F28" s="141">
        <v>201</v>
      </c>
      <c r="G28" s="140">
        <f>SUM(C28:F28)</f>
        <v>16559</v>
      </c>
      <c r="H28" s="144">
        <f>G28/$G$9</f>
        <v>0.006619289518665445</v>
      </c>
      <c r="I28" s="143">
        <v>7710</v>
      </c>
      <c r="J28" s="141">
        <v>7457</v>
      </c>
      <c r="K28" s="142">
        <v>658</v>
      </c>
      <c r="L28" s="141">
        <v>658</v>
      </c>
      <c r="M28" s="140">
        <f>SUM(I28:L28)</f>
        <v>16483</v>
      </c>
      <c r="N28" s="146">
        <f>IF(ISERROR(G28/M28-1),"         /0",(G28/M28-1))</f>
        <v>0.00461081113874906</v>
      </c>
      <c r="O28" s="145">
        <v>38692</v>
      </c>
      <c r="P28" s="141">
        <v>37700</v>
      </c>
      <c r="Q28" s="142">
        <v>833</v>
      </c>
      <c r="R28" s="141">
        <v>938</v>
      </c>
      <c r="S28" s="140">
        <f>SUM(O28:R28)</f>
        <v>78163</v>
      </c>
      <c r="T28" s="144">
        <f>S28/$S$9</f>
        <v>0.006264343883250448</v>
      </c>
      <c r="U28" s="143">
        <v>37503</v>
      </c>
      <c r="V28" s="141">
        <v>36024</v>
      </c>
      <c r="W28" s="142">
        <v>1701</v>
      </c>
      <c r="X28" s="141">
        <v>1991</v>
      </c>
      <c r="Y28" s="140">
        <f>SUM(U28:X28)</f>
        <v>77219</v>
      </c>
      <c r="Z28" s="139">
        <f>IF(ISERROR(S28/Y28-1),"         /0",IF(S28/Y28&gt;5,"  *  ",(S28/Y28-1)))</f>
        <v>0.012224970538339042</v>
      </c>
    </row>
    <row r="29" spans="1:26" ht="21" customHeight="1">
      <c r="A29" s="147" t="s">
        <v>282</v>
      </c>
      <c r="B29" s="375" t="s">
        <v>283</v>
      </c>
      <c r="C29" s="145">
        <v>7781</v>
      </c>
      <c r="D29" s="141">
        <v>7734</v>
      </c>
      <c r="E29" s="142">
        <v>33</v>
      </c>
      <c r="F29" s="141">
        <v>33</v>
      </c>
      <c r="G29" s="140">
        <f>SUM(C29:F29)</f>
        <v>15581</v>
      </c>
      <c r="H29" s="144">
        <f>G29/$G$9</f>
        <v>0.006228344102320569</v>
      </c>
      <c r="I29" s="143">
        <v>8928</v>
      </c>
      <c r="J29" s="141">
        <v>9737</v>
      </c>
      <c r="K29" s="142">
        <v>4</v>
      </c>
      <c r="L29" s="141">
        <v>25</v>
      </c>
      <c r="M29" s="140">
        <f>SUM(I29:L29)</f>
        <v>18694</v>
      </c>
      <c r="N29" s="146">
        <f>IF(ISERROR(G29/M29-1),"         /0",(G29/M29-1))</f>
        <v>-0.16652401840162623</v>
      </c>
      <c r="O29" s="145">
        <v>43479</v>
      </c>
      <c r="P29" s="141">
        <v>42710</v>
      </c>
      <c r="Q29" s="142">
        <v>277</v>
      </c>
      <c r="R29" s="141">
        <v>177</v>
      </c>
      <c r="S29" s="140">
        <f>SUM(O29:R29)</f>
        <v>86643</v>
      </c>
      <c r="T29" s="144">
        <f>S29/$S$9</f>
        <v>0.006943970255446548</v>
      </c>
      <c r="U29" s="143">
        <v>41536</v>
      </c>
      <c r="V29" s="141">
        <v>42845</v>
      </c>
      <c r="W29" s="142">
        <v>271</v>
      </c>
      <c r="X29" s="141">
        <v>256</v>
      </c>
      <c r="Y29" s="140">
        <f>SUM(U29:X29)</f>
        <v>84908</v>
      </c>
      <c r="Z29" s="139">
        <f>IF(ISERROR(S29/Y29-1),"         /0",IF(S29/Y29&gt;5,"  *  ",(S29/Y29-1)))</f>
        <v>0.020433881377490914</v>
      </c>
    </row>
    <row r="30" spans="1:26" ht="21" customHeight="1">
      <c r="A30" s="147" t="s">
        <v>288</v>
      </c>
      <c r="B30" s="375" t="s">
        <v>289</v>
      </c>
      <c r="C30" s="145">
        <v>7013</v>
      </c>
      <c r="D30" s="141">
        <v>7078</v>
      </c>
      <c r="E30" s="142">
        <v>16</v>
      </c>
      <c r="F30" s="141">
        <v>13</v>
      </c>
      <c r="G30" s="140">
        <f>SUM(C30:F30)</f>
        <v>14120</v>
      </c>
      <c r="H30" s="144">
        <f>G30/$G$9</f>
        <v>0.0056443244159403395</v>
      </c>
      <c r="I30" s="143">
        <v>6768</v>
      </c>
      <c r="J30" s="141">
        <v>6524</v>
      </c>
      <c r="K30" s="142">
        <v>11</v>
      </c>
      <c r="L30" s="141">
        <v>9</v>
      </c>
      <c r="M30" s="140">
        <f>SUM(I30:L30)</f>
        <v>13312</v>
      </c>
      <c r="N30" s="146">
        <f>IF(ISERROR(G30/M30-1),"         /0",(G30/M30-1))</f>
        <v>0.06069711538461542</v>
      </c>
      <c r="O30" s="145">
        <v>35289</v>
      </c>
      <c r="P30" s="141">
        <v>34689</v>
      </c>
      <c r="Q30" s="142">
        <v>86</v>
      </c>
      <c r="R30" s="141">
        <v>54</v>
      </c>
      <c r="S30" s="140">
        <f>SUM(O30:R30)</f>
        <v>70118</v>
      </c>
      <c r="T30" s="144">
        <f>S30/$S$9</f>
        <v>0.005619580420477143</v>
      </c>
      <c r="U30" s="143">
        <v>33466</v>
      </c>
      <c r="V30" s="141">
        <v>33048</v>
      </c>
      <c r="W30" s="142">
        <v>371</v>
      </c>
      <c r="X30" s="141">
        <v>290</v>
      </c>
      <c r="Y30" s="140">
        <f>SUM(U30:X30)</f>
        <v>67175</v>
      </c>
      <c r="Z30" s="139">
        <f>IF(ISERROR(S30/Y30-1),"         /0",IF(S30/Y30&gt;5,"  *  ",(S30/Y30-1)))</f>
        <v>0.043810941570524786</v>
      </c>
    </row>
    <row r="31" spans="1:26" ht="21" customHeight="1">
      <c r="A31" s="147" t="s">
        <v>290</v>
      </c>
      <c r="B31" s="375" t="s">
        <v>291</v>
      </c>
      <c r="C31" s="145">
        <v>6321</v>
      </c>
      <c r="D31" s="141">
        <v>6331</v>
      </c>
      <c r="E31" s="142">
        <v>162</v>
      </c>
      <c r="F31" s="141">
        <v>166</v>
      </c>
      <c r="G31" s="140">
        <f aca="true" t="shared" si="16" ref="G31:G43">SUM(C31:F31)</f>
        <v>12980</v>
      </c>
      <c r="H31" s="144">
        <f aca="true" t="shared" si="17" ref="H31:H43">G31/$G$9</f>
        <v>0.005188621169894165</v>
      </c>
      <c r="I31" s="143">
        <v>7382</v>
      </c>
      <c r="J31" s="141">
        <v>7268</v>
      </c>
      <c r="K31" s="142">
        <v>147</v>
      </c>
      <c r="L31" s="141">
        <v>168</v>
      </c>
      <c r="M31" s="140">
        <f aca="true" t="shared" si="18" ref="M31:M43">SUM(I31:L31)</f>
        <v>14965</v>
      </c>
      <c r="N31" s="146">
        <f aca="true" t="shared" si="19" ref="N31:N43">IF(ISERROR(G31/M31-1),"         /0",(G31/M31-1))</f>
        <v>-0.1326428332776478</v>
      </c>
      <c r="O31" s="145">
        <v>31653</v>
      </c>
      <c r="P31" s="141">
        <v>30034</v>
      </c>
      <c r="Q31" s="142">
        <v>457</v>
      </c>
      <c r="R31" s="141">
        <v>521</v>
      </c>
      <c r="S31" s="140">
        <f aca="true" t="shared" si="20" ref="S31:S43">SUM(O31:R31)</f>
        <v>62665</v>
      </c>
      <c r="T31" s="144">
        <f aca="true" t="shared" si="21" ref="T31:T43">S31/$S$9</f>
        <v>0.005022262572366584</v>
      </c>
      <c r="U31" s="143">
        <v>33037</v>
      </c>
      <c r="V31" s="141">
        <v>31149</v>
      </c>
      <c r="W31" s="142">
        <v>799</v>
      </c>
      <c r="X31" s="141">
        <v>929</v>
      </c>
      <c r="Y31" s="140">
        <f aca="true" t="shared" si="22" ref="Y31:Y43">SUM(U31:X31)</f>
        <v>65914</v>
      </c>
      <c r="Z31" s="139">
        <f aca="true" t="shared" si="23" ref="Z31:Z43">IF(ISERROR(S31/Y31-1),"         /0",IF(S31/Y31&gt;5,"  *  ",(S31/Y31-1)))</f>
        <v>-0.049291501046818564</v>
      </c>
    </row>
    <row r="32" spans="1:26" ht="21" customHeight="1">
      <c r="A32" s="147" t="s">
        <v>298</v>
      </c>
      <c r="B32" s="375" t="s">
        <v>299</v>
      </c>
      <c r="C32" s="145">
        <v>0</v>
      </c>
      <c r="D32" s="141">
        <v>0</v>
      </c>
      <c r="E32" s="142">
        <v>4319</v>
      </c>
      <c r="F32" s="141">
        <v>6170</v>
      </c>
      <c r="G32" s="140">
        <f t="shared" si="16"/>
        <v>10489</v>
      </c>
      <c r="H32" s="144">
        <f t="shared" si="17"/>
        <v>0.004192869603314321</v>
      </c>
      <c r="I32" s="143"/>
      <c r="J32" s="141"/>
      <c r="K32" s="142">
        <v>2430</v>
      </c>
      <c r="L32" s="141">
        <v>2299</v>
      </c>
      <c r="M32" s="140">
        <f t="shared" si="18"/>
        <v>4729</v>
      </c>
      <c r="N32" s="146">
        <f t="shared" si="19"/>
        <v>1.218016493973356</v>
      </c>
      <c r="O32" s="145"/>
      <c r="P32" s="141"/>
      <c r="Q32" s="142">
        <v>18481</v>
      </c>
      <c r="R32" s="141">
        <v>21972</v>
      </c>
      <c r="S32" s="140">
        <f t="shared" si="20"/>
        <v>40453</v>
      </c>
      <c r="T32" s="144">
        <f t="shared" si="21"/>
        <v>0.0032420902870812325</v>
      </c>
      <c r="U32" s="143"/>
      <c r="V32" s="141"/>
      <c r="W32" s="142">
        <v>11945</v>
      </c>
      <c r="X32" s="141">
        <v>11257</v>
      </c>
      <c r="Y32" s="140">
        <f t="shared" si="22"/>
        <v>23202</v>
      </c>
      <c r="Z32" s="139">
        <f t="shared" si="23"/>
        <v>0.7435134902163607</v>
      </c>
    </row>
    <row r="33" spans="1:26" ht="21" customHeight="1">
      <c r="A33" s="147" t="s">
        <v>292</v>
      </c>
      <c r="B33" s="375" t="s">
        <v>293</v>
      </c>
      <c r="C33" s="145">
        <v>5110</v>
      </c>
      <c r="D33" s="141">
        <v>5243</v>
      </c>
      <c r="E33" s="142">
        <v>42</v>
      </c>
      <c r="F33" s="141">
        <v>26</v>
      </c>
      <c r="G33" s="140">
        <f t="shared" si="16"/>
        <v>10421</v>
      </c>
      <c r="H33" s="144">
        <f t="shared" si="17"/>
        <v>0.004165687304427357</v>
      </c>
      <c r="I33" s="143">
        <v>5214</v>
      </c>
      <c r="J33" s="141">
        <v>5395</v>
      </c>
      <c r="K33" s="142">
        <v>32</v>
      </c>
      <c r="L33" s="141">
        <v>35</v>
      </c>
      <c r="M33" s="140">
        <f t="shared" si="18"/>
        <v>10676</v>
      </c>
      <c r="N33" s="146">
        <f t="shared" si="19"/>
        <v>-0.023885350318471388</v>
      </c>
      <c r="O33" s="145">
        <v>29717</v>
      </c>
      <c r="P33" s="141">
        <v>29734</v>
      </c>
      <c r="Q33" s="142">
        <v>205</v>
      </c>
      <c r="R33" s="141">
        <v>84</v>
      </c>
      <c r="S33" s="140">
        <f t="shared" si="20"/>
        <v>59740</v>
      </c>
      <c r="T33" s="144">
        <f t="shared" si="21"/>
        <v>0.004787839560730547</v>
      </c>
      <c r="U33" s="143">
        <v>28859</v>
      </c>
      <c r="V33" s="141">
        <v>28771</v>
      </c>
      <c r="W33" s="142">
        <v>173</v>
      </c>
      <c r="X33" s="141">
        <v>141</v>
      </c>
      <c r="Y33" s="140">
        <f t="shared" si="22"/>
        <v>57944</v>
      </c>
      <c r="Z33" s="139">
        <f t="shared" si="23"/>
        <v>0.030995443876846718</v>
      </c>
    </row>
    <row r="34" spans="1:26" ht="21" customHeight="1">
      <c r="A34" s="147" t="s">
        <v>294</v>
      </c>
      <c r="B34" s="375" t="s">
        <v>295</v>
      </c>
      <c r="C34" s="145">
        <v>2242</v>
      </c>
      <c r="D34" s="141">
        <v>2214</v>
      </c>
      <c r="E34" s="142">
        <v>2600</v>
      </c>
      <c r="F34" s="141">
        <v>2561</v>
      </c>
      <c r="G34" s="140">
        <f t="shared" si="16"/>
        <v>9617</v>
      </c>
      <c r="H34" s="144">
        <f t="shared" si="17"/>
        <v>0.0038442965940579496</v>
      </c>
      <c r="I34" s="143">
        <v>2022</v>
      </c>
      <c r="J34" s="141">
        <v>1916</v>
      </c>
      <c r="K34" s="142">
        <v>2054</v>
      </c>
      <c r="L34" s="141">
        <v>1819</v>
      </c>
      <c r="M34" s="140">
        <f t="shared" si="18"/>
        <v>7811</v>
      </c>
      <c r="N34" s="146">
        <f t="shared" si="19"/>
        <v>0.23121239277941363</v>
      </c>
      <c r="O34" s="145">
        <v>11949</v>
      </c>
      <c r="P34" s="141">
        <v>11501</v>
      </c>
      <c r="Q34" s="142">
        <v>13103</v>
      </c>
      <c r="R34" s="141">
        <v>12067</v>
      </c>
      <c r="S34" s="140">
        <f t="shared" si="20"/>
        <v>48620</v>
      </c>
      <c r="T34" s="144">
        <f t="shared" si="21"/>
        <v>0.003896631393416793</v>
      </c>
      <c r="U34" s="143">
        <v>10783</v>
      </c>
      <c r="V34" s="141">
        <v>10117</v>
      </c>
      <c r="W34" s="142">
        <v>10358</v>
      </c>
      <c r="X34" s="141">
        <v>8805</v>
      </c>
      <c r="Y34" s="140">
        <f t="shared" si="22"/>
        <v>40063</v>
      </c>
      <c r="Z34" s="139">
        <f t="shared" si="23"/>
        <v>0.21358859795821572</v>
      </c>
    </row>
    <row r="35" spans="1:26" ht="21" customHeight="1">
      <c r="A35" s="147" t="s">
        <v>296</v>
      </c>
      <c r="B35" s="375" t="s">
        <v>297</v>
      </c>
      <c r="C35" s="145">
        <v>4135</v>
      </c>
      <c r="D35" s="141">
        <v>4181</v>
      </c>
      <c r="E35" s="142">
        <v>164</v>
      </c>
      <c r="F35" s="141">
        <v>121</v>
      </c>
      <c r="G35" s="140">
        <f t="shared" si="16"/>
        <v>8601</v>
      </c>
      <c r="H35" s="144">
        <f t="shared" si="17"/>
        <v>0.003438161069511534</v>
      </c>
      <c r="I35" s="143">
        <v>2218</v>
      </c>
      <c r="J35" s="141">
        <v>2421</v>
      </c>
      <c r="K35" s="142">
        <v>254</v>
      </c>
      <c r="L35" s="141">
        <v>126</v>
      </c>
      <c r="M35" s="140">
        <f t="shared" si="18"/>
        <v>5019</v>
      </c>
      <c r="N35" s="146">
        <f t="shared" si="19"/>
        <v>0.7136879856545129</v>
      </c>
      <c r="O35" s="145">
        <v>20832</v>
      </c>
      <c r="P35" s="141">
        <v>20805</v>
      </c>
      <c r="Q35" s="142">
        <v>881</v>
      </c>
      <c r="R35" s="141">
        <v>626</v>
      </c>
      <c r="S35" s="140">
        <f t="shared" si="20"/>
        <v>43144</v>
      </c>
      <c r="T35" s="144">
        <f t="shared" si="21"/>
        <v>0.0034577594577863864</v>
      </c>
      <c r="U35" s="143">
        <v>15601</v>
      </c>
      <c r="V35" s="141">
        <v>15677</v>
      </c>
      <c r="W35" s="142">
        <v>1543</v>
      </c>
      <c r="X35" s="141">
        <v>1344</v>
      </c>
      <c r="Y35" s="140">
        <f t="shared" si="22"/>
        <v>34165</v>
      </c>
      <c r="Z35" s="139">
        <f t="shared" si="23"/>
        <v>0.2628128201375677</v>
      </c>
    </row>
    <row r="36" spans="1:26" ht="21" customHeight="1">
      <c r="A36" s="147" t="s">
        <v>302</v>
      </c>
      <c r="B36" s="375" t="s">
        <v>303</v>
      </c>
      <c r="C36" s="145">
        <v>3761</v>
      </c>
      <c r="D36" s="141">
        <v>3458</v>
      </c>
      <c r="E36" s="142">
        <v>148</v>
      </c>
      <c r="F36" s="141">
        <v>147</v>
      </c>
      <c r="G36" s="140">
        <f t="shared" si="16"/>
        <v>7514</v>
      </c>
      <c r="H36" s="144">
        <f t="shared" si="17"/>
        <v>0.0030036440270096113</v>
      </c>
      <c r="I36" s="143">
        <v>3694</v>
      </c>
      <c r="J36" s="141">
        <v>3719</v>
      </c>
      <c r="K36" s="142">
        <v>274</v>
      </c>
      <c r="L36" s="141">
        <v>252</v>
      </c>
      <c r="M36" s="140">
        <f t="shared" si="18"/>
        <v>7939</v>
      </c>
      <c r="N36" s="146">
        <f t="shared" si="19"/>
        <v>-0.05353319057815842</v>
      </c>
      <c r="O36" s="145">
        <v>17762</v>
      </c>
      <c r="P36" s="141">
        <v>16218</v>
      </c>
      <c r="Q36" s="142">
        <v>836</v>
      </c>
      <c r="R36" s="141">
        <v>842</v>
      </c>
      <c r="S36" s="140">
        <f t="shared" si="20"/>
        <v>35658</v>
      </c>
      <c r="T36" s="144">
        <f t="shared" si="21"/>
        <v>0.0028577968372368572</v>
      </c>
      <c r="U36" s="143">
        <v>16990</v>
      </c>
      <c r="V36" s="141">
        <v>16559</v>
      </c>
      <c r="W36" s="142">
        <v>1299</v>
      </c>
      <c r="X36" s="141">
        <v>1207</v>
      </c>
      <c r="Y36" s="140">
        <f t="shared" si="22"/>
        <v>36055</v>
      </c>
      <c r="Z36" s="139">
        <f t="shared" si="23"/>
        <v>-0.011010955484676233</v>
      </c>
    </row>
    <row r="37" spans="1:26" ht="21" customHeight="1">
      <c r="A37" s="147" t="s">
        <v>300</v>
      </c>
      <c r="B37" s="375" t="s">
        <v>301</v>
      </c>
      <c r="C37" s="145">
        <v>3231</v>
      </c>
      <c r="D37" s="141">
        <v>3410</v>
      </c>
      <c r="E37" s="142">
        <v>14</v>
      </c>
      <c r="F37" s="141">
        <v>14</v>
      </c>
      <c r="G37" s="140">
        <f t="shared" si="16"/>
        <v>6669</v>
      </c>
      <c r="H37" s="144">
        <f t="shared" si="17"/>
        <v>0.0026658639893701224</v>
      </c>
      <c r="I37" s="143">
        <v>2177</v>
      </c>
      <c r="J37" s="141">
        <v>2121</v>
      </c>
      <c r="K37" s="142">
        <v>25</v>
      </c>
      <c r="L37" s="141">
        <v>21</v>
      </c>
      <c r="M37" s="140">
        <f t="shared" si="18"/>
        <v>4344</v>
      </c>
      <c r="N37" s="146">
        <f t="shared" si="19"/>
        <v>0.535220994475138</v>
      </c>
      <c r="O37" s="145">
        <v>16023</v>
      </c>
      <c r="P37" s="141">
        <v>16212</v>
      </c>
      <c r="Q37" s="142">
        <v>73</v>
      </c>
      <c r="R37" s="141">
        <v>74</v>
      </c>
      <c r="S37" s="140">
        <f t="shared" si="20"/>
        <v>32382</v>
      </c>
      <c r="T37" s="144">
        <f t="shared" si="21"/>
        <v>0.0025952430642044956</v>
      </c>
      <c r="U37" s="143">
        <v>10459</v>
      </c>
      <c r="V37" s="141">
        <v>9757</v>
      </c>
      <c r="W37" s="142">
        <v>58</v>
      </c>
      <c r="X37" s="141">
        <v>116</v>
      </c>
      <c r="Y37" s="140">
        <f t="shared" si="22"/>
        <v>20390</v>
      </c>
      <c r="Z37" s="139">
        <f t="shared" si="23"/>
        <v>0.5881314369789112</v>
      </c>
    </row>
    <row r="38" spans="1:26" ht="21" customHeight="1">
      <c r="A38" s="147" t="s">
        <v>310</v>
      </c>
      <c r="B38" s="375" t="s">
        <v>311</v>
      </c>
      <c r="C38" s="145">
        <v>3395</v>
      </c>
      <c r="D38" s="141">
        <v>2951</v>
      </c>
      <c r="E38" s="142">
        <v>0</v>
      </c>
      <c r="F38" s="141">
        <v>0</v>
      </c>
      <c r="G38" s="140">
        <f t="shared" si="16"/>
        <v>6346</v>
      </c>
      <c r="H38" s="144">
        <f t="shared" si="17"/>
        <v>0.0025367480696570394</v>
      </c>
      <c r="I38" s="143">
        <v>320</v>
      </c>
      <c r="J38" s="141">
        <v>515</v>
      </c>
      <c r="K38" s="142">
        <v>1292</v>
      </c>
      <c r="L38" s="141">
        <v>1184</v>
      </c>
      <c r="M38" s="140">
        <f t="shared" si="18"/>
        <v>3311</v>
      </c>
      <c r="N38" s="146">
        <f t="shared" si="19"/>
        <v>0.9166414980368469</v>
      </c>
      <c r="O38" s="145">
        <v>13829</v>
      </c>
      <c r="P38" s="141">
        <v>15771</v>
      </c>
      <c r="Q38" s="142">
        <v>86</v>
      </c>
      <c r="R38" s="141">
        <v>83</v>
      </c>
      <c r="S38" s="140">
        <f t="shared" si="20"/>
        <v>29769</v>
      </c>
      <c r="T38" s="144">
        <f t="shared" si="21"/>
        <v>0.0023858251738096362</v>
      </c>
      <c r="U38" s="143">
        <v>320</v>
      </c>
      <c r="V38" s="141">
        <v>515</v>
      </c>
      <c r="W38" s="142">
        <v>13582</v>
      </c>
      <c r="X38" s="141">
        <v>13341</v>
      </c>
      <c r="Y38" s="140">
        <f t="shared" si="22"/>
        <v>27758</v>
      </c>
      <c r="Z38" s="139">
        <f t="shared" si="23"/>
        <v>0.0724475826788673</v>
      </c>
    </row>
    <row r="39" spans="1:26" ht="21" customHeight="1">
      <c r="A39" s="147" t="s">
        <v>304</v>
      </c>
      <c r="B39" s="375" t="s">
        <v>305</v>
      </c>
      <c r="C39" s="145">
        <v>2867</v>
      </c>
      <c r="D39" s="141">
        <v>2781</v>
      </c>
      <c r="E39" s="142">
        <v>222</v>
      </c>
      <c r="F39" s="141">
        <v>163</v>
      </c>
      <c r="G39" s="140">
        <f t="shared" si="16"/>
        <v>6033</v>
      </c>
      <c r="H39" s="144">
        <f t="shared" si="17"/>
        <v>0.0024116295468390985</v>
      </c>
      <c r="I39" s="143">
        <v>2329</v>
      </c>
      <c r="J39" s="141">
        <v>1955</v>
      </c>
      <c r="K39" s="142">
        <v>70</v>
      </c>
      <c r="L39" s="141">
        <v>87</v>
      </c>
      <c r="M39" s="140">
        <f t="shared" si="18"/>
        <v>4441</v>
      </c>
      <c r="N39" s="146">
        <f t="shared" si="19"/>
        <v>0.3584778203107408</v>
      </c>
      <c r="O39" s="145">
        <v>13834</v>
      </c>
      <c r="P39" s="141">
        <v>13090</v>
      </c>
      <c r="Q39" s="142">
        <v>536</v>
      </c>
      <c r="R39" s="141">
        <v>474</v>
      </c>
      <c r="S39" s="140">
        <f t="shared" si="20"/>
        <v>27934</v>
      </c>
      <c r="T39" s="144">
        <f t="shared" si="21"/>
        <v>0.002238759797278994</v>
      </c>
      <c r="U39" s="143">
        <v>13048</v>
      </c>
      <c r="V39" s="141">
        <v>12468</v>
      </c>
      <c r="W39" s="142">
        <v>350</v>
      </c>
      <c r="X39" s="141">
        <v>369</v>
      </c>
      <c r="Y39" s="140">
        <f t="shared" si="22"/>
        <v>26235</v>
      </c>
      <c r="Z39" s="139">
        <f t="shared" si="23"/>
        <v>0.06476081570421188</v>
      </c>
    </row>
    <row r="40" spans="1:26" ht="21" customHeight="1">
      <c r="A40" s="147" t="s">
        <v>306</v>
      </c>
      <c r="B40" s="375" t="s">
        <v>307</v>
      </c>
      <c r="C40" s="145">
        <v>2346</v>
      </c>
      <c r="D40" s="141">
        <v>2384</v>
      </c>
      <c r="E40" s="142">
        <v>49</v>
      </c>
      <c r="F40" s="141">
        <v>37</v>
      </c>
      <c r="G40" s="140">
        <f t="shared" si="16"/>
        <v>4816</v>
      </c>
      <c r="H40" s="144">
        <f t="shared" si="17"/>
        <v>0.0019251463447003312</v>
      </c>
      <c r="I40" s="143">
        <v>1867</v>
      </c>
      <c r="J40" s="141">
        <v>1847</v>
      </c>
      <c r="K40" s="142">
        <v>109</v>
      </c>
      <c r="L40" s="141">
        <v>102</v>
      </c>
      <c r="M40" s="140">
        <f t="shared" si="18"/>
        <v>3925</v>
      </c>
      <c r="N40" s="146">
        <f t="shared" si="19"/>
        <v>0.22700636942675168</v>
      </c>
      <c r="O40" s="145">
        <v>12288</v>
      </c>
      <c r="P40" s="141">
        <v>12255</v>
      </c>
      <c r="Q40" s="142">
        <v>380</v>
      </c>
      <c r="R40" s="141">
        <v>345</v>
      </c>
      <c r="S40" s="140">
        <f t="shared" si="20"/>
        <v>25268</v>
      </c>
      <c r="T40" s="144">
        <f t="shared" si="21"/>
        <v>0.0020250942420579087</v>
      </c>
      <c r="U40" s="143">
        <v>10577</v>
      </c>
      <c r="V40" s="141">
        <v>9662</v>
      </c>
      <c r="W40" s="142">
        <v>783</v>
      </c>
      <c r="X40" s="141">
        <v>753</v>
      </c>
      <c r="Y40" s="140">
        <f t="shared" si="22"/>
        <v>21775</v>
      </c>
      <c r="Z40" s="139">
        <f t="shared" si="23"/>
        <v>0.16041331802525827</v>
      </c>
    </row>
    <row r="41" spans="1:26" ht="21" customHeight="1">
      <c r="A41" s="147" t="s">
        <v>312</v>
      </c>
      <c r="B41" s="375" t="s">
        <v>313</v>
      </c>
      <c r="C41" s="145">
        <v>1715</v>
      </c>
      <c r="D41" s="141">
        <v>1706</v>
      </c>
      <c r="E41" s="142">
        <v>364</v>
      </c>
      <c r="F41" s="141">
        <v>330</v>
      </c>
      <c r="G41" s="140">
        <f t="shared" si="16"/>
        <v>4115</v>
      </c>
      <c r="H41" s="144">
        <f t="shared" si="17"/>
        <v>0.001644928822350885</v>
      </c>
      <c r="I41" s="143">
        <v>1375</v>
      </c>
      <c r="J41" s="141">
        <v>1325</v>
      </c>
      <c r="K41" s="142">
        <v>384</v>
      </c>
      <c r="L41" s="141">
        <v>402</v>
      </c>
      <c r="M41" s="140">
        <f t="shared" si="18"/>
        <v>3486</v>
      </c>
      <c r="N41" s="146">
        <f t="shared" si="19"/>
        <v>0.18043602983362028</v>
      </c>
      <c r="O41" s="145">
        <v>8152</v>
      </c>
      <c r="P41" s="141">
        <v>7993</v>
      </c>
      <c r="Q41" s="142">
        <v>1717</v>
      </c>
      <c r="R41" s="141">
        <v>1609</v>
      </c>
      <c r="S41" s="140">
        <f t="shared" si="20"/>
        <v>19471</v>
      </c>
      <c r="T41" s="144">
        <f t="shared" si="21"/>
        <v>0.0015604958836120603</v>
      </c>
      <c r="U41" s="143">
        <v>7883</v>
      </c>
      <c r="V41" s="141">
        <v>7566</v>
      </c>
      <c r="W41" s="142">
        <v>2124</v>
      </c>
      <c r="X41" s="141">
        <v>1995</v>
      </c>
      <c r="Y41" s="140">
        <f t="shared" si="22"/>
        <v>19568</v>
      </c>
      <c r="Z41" s="139">
        <f t="shared" si="23"/>
        <v>-0.004957072771872406</v>
      </c>
    </row>
    <row r="42" spans="1:26" ht="21" customHeight="1">
      <c r="A42" s="147" t="s">
        <v>308</v>
      </c>
      <c r="B42" s="375" t="s">
        <v>309</v>
      </c>
      <c r="C42" s="145">
        <v>642</v>
      </c>
      <c r="D42" s="141">
        <v>669</v>
      </c>
      <c r="E42" s="142">
        <v>1307</v>
      </c>
      <c r="F42" s="141">
        <v>1352</v>
      </c>
      <c r="G42" s="140">
        <f t="shared" si="16"/>
        <v>3970</v>
      </c>
      <c r="H42" s="144">
        <f t="shared" si="17"/>
        <v>0.0015869665673713279</v>
      </c>
      <c r="I42" s="143">
        <v>497</v>
      </c>
      <c r="J42" s="141">
        <v>569</v>
      </c>
      <c r="K42" s="142">
        <v>1444</v>
      </c>
      <c r="L42" s="141">
        <v>1395</v>
      </c>
      <c r="M42" s="140">
        <f t="shared" si="18"/>
        <v>3905</v>
      </c>
      <c r="N42" s="146">
        <f t="shared" si="19"/>
        <v>0.016645326504481472</v>
      </c>
      <c r="O42" s="145">
        <v>4063</v>
      </c>
      <c r="P42" s="141">
        <v>3875</v>
      </c>
      <c r="Q42" s="142">
        <v>8111</v>
      </c>
      <c r="R42" s="141">
        <v>8117</v>
      </c>
      <c r="S42" s="140">
        <f t="shared" si="20"/>
        <v>24166</v>
      </c>
      <c r="T42" s="144">
        <f t="shared" si="21"/>
        <v>0.0019367748715201608</v>
      </c>
      <c r="U42" s="143">
        <v>4313</v>
      </c>
      <c r="V42" s="141">
        <v>4065</v>
      </c>
      <c r="W42" s="142">
        <v>8124</v>
      </c>
      <c r="X42" s="141">
        <v>8395</v>
      </c>
      <c r="Y42" s="140">
        <f t="shared" si="22"/>
        <v>24897</v>
      </c>
      <c r="Z42" s="139">
        <f t="shared" si="23"/>
        <v>-0.029360967184801412</v>
      </c>
    </row>
    <row r="43" spans="1:26" ht="21" customHeight="1">
      <c r="A43" s="147" t="s">
        <v>319</v>
      </c>
      <c r="B43" s="375" t="s">
        <v>320</v>
      </c>
      <c r="C43" s="145">
        <v>1327</v>
      </c>
      <c r="D43" s="141">
        <v>1276</v>
      </c>
      <c r="E43" s="142">
        <v>70</v>
      </c>
      <c r="F43" s="141">
        <v>60</v>
      </c>
      <c r="G43" s="140">
        <f t="shared" si="16"/>
        <v>2733</v>
      </c>
      <c r="H43" s="144">
        <f t="shared" si="17"/>
        <v>0.0010924885714422767</v>
      </c>
      <c r="I43" s="143">
        <v>1493</v>
      </c>
      <c r="J43" s="141">
        <v>1441</v>
      </c>
      <c r="K43" s="142">
        <v>30</v>
      </c>
      <c r="L43" s="141">
        <v>43</v>
      </c>
      <c r="M43" s="140">
        <f t="shared" si="18"/>
        <v>3007</v>
      </c>
      <c r="N43" s="146">
        <f t="shared" si="19"/>
        <v>-0.09112071832391089</v>
      </c>
      <c r="O43" s="145">
        <v>6219</v>
      </c>
      <c r="P43" s="141">
        <v>5851</v>
      </c>
      <c r="Q43" s="142">
        <v>388</v>
      </c>
      <c r="R43" s="141">
        <v>416</v>
      </c>
      <c r="S43" s="140">
        <f t="shared" si="20"/>
        <v>12874</v>
      </c>
      <c r="T43" s="144">
        <f t="shared" si="21"/>
        <v>0.0010317818296760137</v>
      </c>
      <c r="U43" s="143">
        <v>6118</v>
      </c>
      <c r="V43" s="141">
        <v>5999</v>
      </c>
      <c r="W43" s="142">
        <v>852</v>
      </c>
      <c r="X43" s="141">
        <v>718</v>
      </c>
      <c r="Y43" s="140">
        <f t="shared" si="22"/>
        <v>13687</v>
      </c>
      <c r="Z43" s="139">
        <f t="shared" si="23"/>
        <v>-0.05939943011616866</v>
      </c>
    </row>
    <row r="44" spans="1:26" ht="21" customHeight="1">
      <c r="A44" s="147" t="s">
        <v>317</v>
      </c>
      <c r="B44" s="375" t="s">
        <v>318</v>
      </c>
      <c r="C44" s="145">
        <v>1184</v>
      </c>
      <c r="D44" s="141">
        <v>1243</v>
      </c>
      <c r="E44" s="142">
        <v>43</v>
      </c>
      <c r="F44" s="141">
        <v>60</v>
      </c>
      <c r="G44" s="140">
        <f aca="true" t="shared" si="24" ref="G44:G60">SUM(C44:F44)</f>
        <v>2530</v>
      </c>
      <c r="H44" s="144">
        <f aca="true" t="shared" si="25" ref="H44:H60">G44/$G$9</f>
        <v>0.0010113414144708966</v>
      </c>
      <c r="I44" s="143">
        <v>1370</v>
      </c>
      <c r="J44" s="141">
        <v>1505</v>
      </c>
      <c r="K44" s="142">
        <v>14</v>
      </c>
      <c r="L44" s="141">
        <v>10</v>
      </c>
      <c r="M44" s="140">
        <f aca="true" t="shared" si="26" ref="M44:M60">SUM(I44:L44)</f>
        <v>2899</v>
      </c>
      <c r="N44" s="146">
        <f aca="true" t="shared" si="27" ref="N44:N60">IF(ISERROR(G44/M44-1),"         /0",(G44/M44-1))</f>
        <v>-0.12728527078302865</v>
      </c>
      <c r="O44" s="145">
        <v>7156</v>
      </c>
      <c r="P44" s="141">
        <v>6759</v>
      </c>
      <c r="Q44" s="142">
        <v>297</v>
      </c>
      <c r="R44" s="141">
        <v>305</v>
      </c>
      <c r="S44" s="140">
        <f aca="true" t="shared" si="28" ref="S44:S60">SUM(O44:R44)</f>
        <v>14517</v>
      </c>
      <c r="T44" s="144">
        <f aca="true" t="shared" si="29" ref="T44:T60">S44/$S$9</f>
        <v>0.0011634594392890083</v>
      </c>
      <c r="U44" s="143">
        <v>10973</v>
      </c>
      <c r="V44" s="141">
        <v>10250</v>
      </c>
      <c r="W44" s="142">
        <v>125</v>
      </c>
      <c r="X44" s="141">
        <v>122</v>
      </c>
      <c r="Y44" s="140">
        <f aca="true" t="shared" si="30" ref="Y44:Y60">SUM(U44:X44)</f>
        <v>21470</v>
      </c>
      <c r="Z44" s="139">
        <f aca="true" t="shared" si="31" ref="Z44:Z60">IF(ISERROR(S44/Y44-1),"         /0",IF(S44/Y44&gt;5,"  *  ",(S44/Y44-1)))</f>
        <v>-0.323847228691197</v>
      </c>
    </row>
    <row r="45" spans="1:26" ht="21" customHeight="1">
      <c r="A45" s="147" t="s">
        <v>316</v>
      </c>
      <c r="B45" s="375" t="s">
        <v>316</v>
      </c>
      <c r="C45" s="145">
        <v>591</v>
      </c>
      <c r="D45" s="141">
        <v>665</v>
      </c>
      <c r="E45" s="142">
        <v>597</v>
      </c>
      <c r="F45" s="141">
        <v>588</v>
      </c>
      <c r="G45" s="140">
        <f t="shared" si="24"/>
        <v>2441</v>
      </c>
      <c r="H45" s="144">
        <f t="shared" si="25"/>
        <v>0.0009757645821041338</v>
      </c>
      <c r="I45" s="143">
        <v>200</v>
      </c>
      <c r="J45" s="141">
        <v>208</v>
      </c>
      <c r="K45" s="142">
        <v>448</v>
      </c>
      <c r="L45" s="141">
        <v>399</v>
      </c>
      <c r="M45" s="140">
        <f t="shared" si="26"/>
        <v>1255</v>
      </c>
      <c r="N45" s="146">
        <f t="shared" si="27"/>
        <v>0.9450199203187251</v>
      </c>
      <c r="O45" s="145">
        <v>2773</v>
      </c>
      <c r="P45" s="141">
        <v>3507</v>
      </c>
      <c r="Q45" s="142">
        <v>3179</v>
      </c>
      <c r="R45" s="141">
        <v>2894</v>
      </c>
      <c r="S45" s="140">
        <f t="shared" si="28"/>
        <v>12353</v>
      </c>
      <c r="T45" s="144">
        <f t="shared" si="29"/>
        <v>0.0009900264829880222</v>
      </c>
      <c r="U45" s="143">
        <v>1318</v>
      </c>
      <c r="V45" s="141">
        <v>1975</v>
      </c>
      <c r="W45" s="142">
        <v>2511</v>
      </c>
      <c r="X45" s="141">
        <v>2389</v>
      </c>
      <c r="Y45" s="140">
        <f t="shared" si="30"/>
        <v>8193</v>
      </c>
      <c r="Z45" s="139">
        <f t="shared" si="31"/>
        <v>0.507750518735506</v>
      </c>
    </row>
    <row r="46" spans="1:26" ht="21" customHeight="1">
      <c r="A46" s="147" t="s">
        <v>314</v>
      </c>
      <c r="B46" s="375" t="s">
        <v>315</v>
      </c>
      <c r="C46" s="145">
        <v>1014</v>
      </c>
      <c r="D46" s="141">
        <v>1049</v>
      </c>
      <c r="E46" s="142">
        <v>169</v>
      </c>
      <c r="F46" s="141">
        <v>123</v>
      </c>
      <c r="G46" s="140">
        <f t="shared" si="24"/>
        <v>2355</v>
      </c>
      <c r="H46" s="144">
        <f t="shared" si="25"/>
        <v>0.0009413869688059136</v>
      </c>
      <c r="I46" s="143">
        <v>638</v>
      </c>
      <c r="J46" s="141">
        <v>627</v>
      </c>
      <c r="K46" s="142">
        <v>88</v>
      </c>
      <c r="L46" s="141">
        <v>56</v>
      </c>
      <c r="M46" s="140">
        <f t="shared" si="26"/>
        <v>1409</v>
      </c>
      <c r="N46" s="146">
        <f t="shared" si="27"/>
        <v>0.6713981547196592</v>
      </c>
      <c r="O46" s="145">
        <v>5486</v>
      </c>
      <c r="P46" s="141">
        <v>5704</v>
      </c>
      <c r="Q46" s="142">
        <v>1263</v>
      </c>
      <c r="R46" s="141">
        <v>1148</v>
      </c>
      <c r="S46" s="140">
        <f t="shared" si="28"/>
        <v>13601</v>
      </c>
      <c r="T46" s="144">
        <f t="shared" si="29"/>
        <v>0.0010900469679527313</v>
      </c>
      <c r="U46" s="143">
        <v>5162</v>
      </c>
      <c r="V46" s="141">
        <v>5011</v>
      </c>
      <c r="W46" s="142">
        <v>419</v>
      </c>
      <c r="X46" s="141">
        <v>325</v>
      </c>
      <c r="Y46" s="140">
        <f t="shared" si="30"/>
        <v>10917</v>
      </c>
      <c r="Z46" s="139">
        <f t="shared" si="31"/>
        <v>0.2458550883942474</v>
      </c>
    </row>
    <row r="47" spans="1:26" ht="21" customHeight="1">
      <c r="A47" s="147" t="s">
        <v>326</v>
      </c>
      <c r="B47" s="375" t="s">
        <v>327</v>
      </c>
      <c r="C47" s="145">
        <v>955</v>
      </c>
      <c r="D47" s="141">
        <v>885</v>
      </c>
      <c r="E47" s="142">
        <v>122</v>
      </c>
      <c r="F47" s="141">
        <v>129</v>
      </c>
      <c r="G47" s="140">
        <f t="shared" si="24"/>
        <v>2091</v>
      </c>
      <c r="H47" s="144">
        <f t="shared" si="25"/>
        <v>0.0008358556907741678</v>
      </c>
      <c r="I47" s="143">
        <v>936</v>
      </c>
      <c r="J47" s="141">
        <v>1004</v>
      </c>
      <c r="K47" s="142">
        <v>57</v>
      </c>
      <c r="L47" s="141">
        <v>85</v>
      </c>
      <c r="M47" s="140">
        <f t="shared" si="26"/>
        <v>2082</v>
      </c>
      <c r="N47" s="146">
        <f t="shared" si="27"/>
        <v>0.004322766570605152</v>
      </c>
      <c r="O47" s="145">
        <v>5343</v>
      </c>
      <c r="P47" s="141">
        <v>4387</v>
      </c>
      <c r="Q47" s="142">
        <v>1008</v>
      </c>
      <c r="R47" s="141">
        <v>827</v>
      </c>
      <c r="S47" s="140">
        <f t="shared" si="28"/>
        <v>11565</v>
      </c>
      <c r="T47" s="144">
        <f t="shared" si="29"/>
        <v>0.000926872522930177</v>
      </c>
      <c r="U47" s="143">
        <v>5491</v>
      </c>
      <c r="V47" s="141">
        <v>4794</v>
      </c>
      <c r="W47" s="142">
        <v>1312</v>
      </c>
      <c r="X47" s="141">
        <v>1179</v>
      </c>
      <c r="Y47" s="140">
        <f t="shared" si="30"/>
        <v>12776</v>
      </c>
      <c r="Z47" s="139">
        <f t="shared" si="31"/>
        <v>-0.0947871008140263</v>
      </c>
    </row>
    <row r="48" spans="1:26" ht="21" customHeight="1">
      <c r="A48" s="147" t="s">
        <v>323</v>
      </c>
      <c r="B48" s="375" t="s">
        <v>324</v>
      </c>
      <c r="C48" s="145">
        <v>920</v>
      </c>
      <c r="D48" s="141">
        <v>1064</v>
      </c>
      <c r="E48" s="142">
        <v>0</v>
      </c>
      <c r="F48" s="141">
        <v>0</v>
      </c>
      <c r="G48" s="140">
        <f t="shared" si="24"/>
        <v>1984</v>
      </c>
      <c r="H48" s="144">
        <f t="shared" si="25"/>
        <v>0.0007930835439961498</v>
      </c>
      <c r="I48" s="143"/>
      <c r="J48" s="141"/>
      <c r="K48" s="142"/>
      <c r="L48" s="141">
        <v>619</v>
      </c>
      <c r="M48" s="140">
        <f t="shared" si="26"/>
        <v>619</v>
      </c>
      <c r="N48" s="146">
        <f t="shared" si="27"/>
        <v>2.2051696284329565</v>
      </c>
      <c r="O48" s="145">
        <v>5965</v>
      </c>
      <c r="P48" s="141">
        <v>5073</v>
      </c>
      <c r="Q48" s="142"/>
      <c r="R48" s="141"/>
      <c r="S48" s="140">
        <f t="shared" si="28"/>
        <v>11038</v>
      </c>
      <c r="T48" s="144">
        <f t="shared" si="29"/>
        <v>0.000884636308526009</v>
      </c>
      <c r="U48" s="143"/>
      <c r="V48" s="141"/>
      <c r="W48" s="142">
        <v>3707</v>
      </c>
      <c r="X48" s="141">
        <v>4787</v>
      </c>
      <c r="Y48" s="140">
        <f t="shared" si="30"/>
        <v>8494</v>
      </c>
      <c r="Z48" s="139">
        <f t="shared" si="31"/>
        <v>0.29950553331763596</v>
      </c>
    </row>
    <row r="49" spans="1:26" ht="21" customHeight="1">
      <c r="A49" s="147" t="s">
        <v>321</v>
      </c>
      <c r="B49" s="375" t="s">
        <v>322</v>
      </c>
      <c r="C49" s="145">
        <v>863</v>
      </c>
      <c r="D49" s="141">
        <v>893</v>
      </c>
      <c r="E49" s="142">
        <v>19</v>
      </c>
      <c r="F49" s="141">
        <v>15</v>
      </c>
      <c r="G49" s="140">
        <f t="shared" si="24"/>
        <v>1790</v>
      </c>
      <c r="H49" s="144">
        <f t="shared" si="25"/>
        <v>0.0007155340442303972</v>
      </c>
      <c r="I49" s="143">
        <v>482</v>
      </c>
      <c r="J49" s="141">
        <v>589</v>
      </c>
      <c r="K49" s="142">
        <v>41</v>
      </c>
      <c r="L49" s="141">
        <v>43</v>
      </c>
      <c r="M49" s="140">
        <f t="shared" si="26"/>
        <v>1155</v>
      </c>
      <c r="N49" s="146">
        <f t="shared" si="27"/>
        <v>0.5497835497835497</v>
      </c>
      <c r="O49" s="145">
        <v>4707</v>
      </c>
      <c r="P49" s="141">
        <v>5071</v>
      </c>
      <c r="Q49" s="142">
        <v>99</v>
      </c>
      <c r="R49" s="141">
        <v>96</v>
      </c>
      <c r="S49" s="140">
        <f t="shared" si="28"/>
        <v>9973</v>
      </c>
      <c r="T49" s="144">
        <f t="shared" si="29"/>
        <v>0.0007992822889046827</v>
      </c>
      <c r="U49" s="143">
        <v>4131</v>
      </c>
      <c r="V49" s="141">
        <v>4366</v>
      </c>
      <c r="W49" s="142">
        <v>234</v>
      </c>
      <c r="X49" s="141">
        <v>207</v>
      </c>
      <c r="Y49" s="140">
        <f t="shared" si="30"/>
        <v>8938</v>
      </c>
      <c r="Z49" s="139">
        <f t="shared" si="31"/>
        <v>0.11579771761020363</v>
      </c>
    </row>
    <row r="50" spans="1:26" ht="21" customHeight="1">
      <c r="A50" s="147" t="s">
        <v>328</v>
      </c>
      <c r="B50" s="375" t="s">
        <v>329</v>
      </c>
      <c r="C50" s="145">
        <v>661</v>
      </c>
      <c r="D50" s="141">
        <v>642</v>
      </c>
      <c r="E50" s="142">
        <v>252</v>
      </c>
      <c r="F50" s="141">
        <v>209</v>
      </c>
      <c r="G50" s="140">
        <f t="shared" si="24"/>
        <v>1764</v>
      </c>
      <c r="H50" s="144">
        <f t="shared" si="25"/>
        <v>0.0007051408123030283</v>
      </c>
      <c r="I50" s="143">
        <v>422</v>
      </c>
      <c r="J50" s="141">
        <v>446</v>
      </c>
      <c r="K50" s="142">
        <v>329</v>
      </c>
      <c r="L50" s="141">
        <v>294</v>
      </c>
      <c r="M50" s="140">
        <f t="shared" si="26"/>
        <v>1491</v>
      </c>
      <c r="N50" s="146">
        <f t="shared" si="27"/>
        <v>0.18309859154929575</v>
      </c>
      <c r="O50" s="145">
        <v>3288</v>
      </c>
      <c r="P50" s="141">
        <v>3235</v>
      </c>
      <c r="Q50" s="142">
        <v>1236</v>
      </c>
      <c r="R50" s="141">
        <v>1038</v>
      </c>
      <c r="S50" s="140">
        <f t="shared" si="28"/>
        <v>8797</v>
      </c>
      <c r="T50" s="144">
        <f t="shared" si="29"/>
        <v>0.0007050322165340914</v>
      </c>
      <c r="U50" s="143">
        <v>3204</v>
      </c>
      <c r="V50" s="141">
        <v>3119</v>
      </c>
      <c r="W50" s="142">
        <v>1478</v>
      </c>
      <c r="X50" s="141">
        <v>1327</v>
      </c>
      <c r="Y50" s="140">
        <f t="shared" si="30"/>
        <v>9128</v>
      </c>
      <c r="Z50" s="139">
        <f t="shared" si="31"/>
        <v>-0.03626205083260303</v>
      </c>
    </row>
    <row r="51" spans="1:26" ht="21" customHeight="1">
      <c r="A51" s="147" t="s">
        <v>332</v>
      </c>
      <c r="B51" s="375" t="s">
        <v>332</v>
      </c>
      <c r="C51" s="145">
        <v>597</v>
      </c>
      <c r="D51" s="141">
        <v>605</v>
      </c>
      <c r="E51" s="142">
        <v>217</v>
      </c>
      <c r="F51" s="141">
        <v>259</v>
      </c>
      <c r="G51" s="140">
        <f t="shared" si="24"/>
        <v>1678</v>
      </c>
      <c r="H51" s="144">
        <f t="shared" si="25"/>
        <v>0.0006707631990048081</v>
      </c>
      <c r="I51" s="143">
        <v>333</v>
      </c>
      <c r="J51" s="141">
        <v>302</v>
      </c>
      <c r="K51" s="142">
        <v>219</v>
      </c>
      <c r="L51" s="141">
        <v>223</v>
      </c>
      <c r="M51" s="140">
        <f t="shared" si="26"/>
        <v>1077</v>
      </c>
      <c r="N51" s="146">
        <f t="shared" si="27"/>
        <v>0.5580315691736304</v>
      </c>
      <c r="O51" s="145">
        <v>2334</v>
      </c>
      <c r="P51" s="141">
        <v>2479</v>
      </c>
      <c r="Q51" s="142">
        <v>930</v>
      </c>
      <c r="R51" s="141">
        <v>940</v>
      </c>
      <c r="S51" s="140">
        <f t="shared" si="28"/>
        <v>6683</v>
      </c>
      <c r="T51" s="144">
        <f t="shared" si="29"/>
        <v>0.0005356064912012429</v>
      </c>
      <c r="U51" s="143">
        <v>1975</v>
      </c>
      <c r="V51" s="141">
        <v>1811</v>
      </c>
      <c r="W51" s="142">
        <v>1591</v>
      </c>
      <c r="X51" s="141">
        <v>1547</v>
      </c>
      <c r="Y51" s="140">
        <f t="shared" si="30"/>
        <v>6924</v>
      </c>
      <c r="Z51" s="139">
        <f t="shared" si="31"/>
        <v>-0.034806470248411325</v>
      </c>
    </row>
    <row r="52" spans="1:26" ht="21" customHeight="1">
      <c r="A52" s="147" t="s">
        <v>325</v>
      </c>
      <c r="B52" s="375" t="s">
        <v>325</v>
      </c>
      <c r="C52" s="145">
        <v>344</v>
      </c>
      <c r="D52" s="141">
        <v>333</v>
      </c>
      <c r="E52" s="142">
        <v>377</v>
      </c>
      <c r="F52" s="141">
        <v>470</v>
      </c>
      <c r="G52" s="140">
        <f t="shared" si="24"/>
        <v>1524</v>
      </c>
      <c r="H52" s="144">
        <f t="shared" si="25"/>
        <v>0.0006092032868196231</v>
      </c>
      <c r="I52" s="143">
        <v>337</v>
      </c>
      <c r="J52" s="141">
        <v>272</v>
      </c>
      <c r="K52" s="142">
        <v>211</v>
      </c>
      <c r="L52" s="141">
        <v>414</v>
      </c>
      <c r="M52" s="140">
        <f t="shared" si="26"/>
        <v>1234</v>
      </c>
      <c r="N52" s="146">
        <f t="shared" si="27"/>
        <v>0.23500810372771475</v>
      </c>
      <c r="O52" s="145">
        <v>1579</v>
      </c>
      <c r="P52" s="141">
        <v>1767</v>
      </c>
      <c r="Q52" s="142">
        <v>2547</v>
      </c>
      <c r="R52" s="141">
        <v>2624</v>
      </c>
      <c r="S52" s="140">
        <f t="shared" si="28"/>
        <v>8517</v>
      </c>
      <c r="T52" s="144">
        <f t="shared" si="29"/>
        <v>0.0006825917231125221</v>
      </c>
      <c r="U52" s="143">
        <v>1722</v>
      </c>
      <c r="V52" s="141">
        <v>1822</v>
      </c>
      <c r="W52" s="142">
        <v>2509</v>
      </c>
      <c r="X52" s="141">
        <v>2715</v>
      </c>
      <c r="Y52" s="140">
        <f t="shared" si="30"/>
        <v>8768</v>
      </c>
      <c r="Z52" s="139">
        <f t="shared" si="31"/>
        <v>-0.028626824817518215</v>
      </c>
    </row>
    <row r="53" spans="1:26" ht="21" customHeight="1">
      <c r="A53" s="147" t="s">
        <v>330</v>
      </c>
      <c r="B53" s="375" t="s">
        <v>331</v>
      </c>
      <c r="C53" s="145">
        <v>397</v>
      </c>
      <c r="D53" s="141">
        <v>366</v>
      </c>
      <c r="E53" s="142">
        <v>156</v>
      </c>
      <c r="F53" s="141">
        <v>204</v>
      </c>
      <c r="G53" s="140">
        <f t="shared" si="24"/>
        <v>1123</v>
      </c>
      <c r="H53" s="144">
        <f t="shared" si="25"/>
        <v>0.0004489076713244335</v>
      </c>
      <c r="I53" s="143">
        <v>305</v>
      </c>
      <c r="J53" s="141">
        <v>272</v>
      </c>
      <c r="K53" s="142">
        <v>469</v>
      </c>
      <c r="L53" s="141">
        <v>440</v>
      </c>
      <c r="M53" s="140">
        <f t="shared" si="26"/>
        <v>1486</v>
      </c>
      <c r="N53" s="146">
        <f t="shared" si="27"/>
        <v>-0.24427994616419924</v>
      </c>
      <c r="O53" s="145">
        <v>2353</v>
      </c>
      <c r="P53" s="141">
        <v>1917</v>
      </c>
      <c r="Q53" s="142">
        <v>1775</v>
      </c>
      <c r="R53" s="141">
        <v>1620</v>
      </c>
      <c r="S53" s="140">
        <f t="shared" si="28"/>
        <v>7665</v>
      </c>
      <c r="T53" s="144">
        <f t="shared" si="29"/>
        <v>0.000614308507415461</v>
      </c>
      <c r="U53" s="143">
        <v>1796</v>
      </c>
      <c r="V53" s="141">
        <v>1450</v>
      </c>
      <c r="W53" s="142">
        <v>3099</v>
      </c>
      <c r="X53" s="141">
        <v>2274</v>
      </c>
      <c r="Y53" s="140">
        <f t="shared" si="30"/>
        <v>8619</v>
      </c>
      <c r="Z53" s="139">
        <f t="shared" si="31"/>
        <v>-0.11068569439610165</v>
      </c>
    </row>
    <row r="54" spans="1:26" ht="21" customHeight="1">
      <c r="A54" s="147" t="s">
        <v>469</v>
      </c>
      <c r="B54" s="375" t="s">
        <v>469</v>
      </c>
      <c r="C54" s="145">
        <v>402</v>
      </c>
      <c r="D54" s="141">
        <v>448</v>
      </c>
      <c r="E54" s="142">
        <v>28</v>
      </c>
      <c r="F54" s="141">
        <v>25</v>
      </c>
      <c r="G54" s="140">
        <f t="shared" si="24"/>
        <v>903</v>
      </c>
      <c r="H54" s="144">
        <f t="shared" si="25"/>
        <v>0.00036096493963131207</v>
      </c>
      <c r="I54" s="143">
        <v>438</v>
      </c>
      <c r="J54" s="141">
        <v>450</v>
      </c>
      <c r="K54" s="142">
        <v>10</v>
      </c>
      <c r="L54" s="141">
        <v>14</v>
      </c>
      <c r="M54" s="140">
        <f t="shared" si="26"/>
        <v>912</v>
      </c>
      <c r="N54" s="146">
        <f t="shared" si="27"/>
        <v>-0.009868421052631526</v>
      </c>
      <c r="O54" s="145">
        <v>1948</v>
      </c>
      <c r="P54" s="141">
        <v>2030</v>
      </c>
      <c r="Q54" s="142">
        <v>95</v>
      </c>
      <c r="R54" s="141">
        <v>78</v>
      </c>
      <c r="S54" s="140">
        <f t="shared" si="28"/>
        <v>4151</v>
      </c>
      <c r="T54" s="144">
        <f t="shared" si="29"/>
        <v>0.0003326803149747657</v>
      </c>
      <c r="U54" s="143">
        <v>2172</v>
      </c>
      <c r="V54" s="141">
        <v>2048</v>
      </c>
      <c r="W54" s="142">
        <v>105</v>
      </c>
      <c r="X54" s="141">
        <v>109</v>
      </c>
      <c r="Y54" s="140">
        <f t="shared" si="30"/>
        <v>4434</v>
      </c>
      <c r="Z54" s="139">
        <f t="shared" si="31"/>
        <v>-0.06382498872350018</v>
      </c>
    </row>
    <row r="55" spans="1:26" ht="21" customHeight="1">
      <c r="A55" s="147" t="s">
        <v>336</v>
      </c>
      <c r="B55" s="375" t="s">
        <v>337</v>
      </c>
      <c r="C55" s="145">
        <v>0</v>
      </c>
      <c r="D55" s="141">
        <v>0</v>
      </c>
      <c r="E55" s="142">
        <v>437</v>
      </c>
      <c r="F55" s="141">
        <v>431</v>
      </c>
      <c r="G55" s="140">
        <f t="shared" si="24"/>
        <v>868</v>
      </c>
      <c r="H55" s="144">
        <f t="shared" si="25"/>
        <v>0.0003469740504983155</v>
      </c>
      <c r="I55" s="143"/>
      <c r="J55" s="141"/>
      <c r="K55" s="142">
        <v>405</v>
      </c>
      <c r="L55" s="141">
        <v>445</v>
      </c>
      <c r="M55" s="140">
        <f t="shared" si="26"/>
        <v>850</v>
      </c>
      <c r="N55" s="146">
        <f t="shared" si="27"/>
        <v>0.021176470588235352</v>
      </c>
      <c r="O55" s="145"/>
      <c r="P55" s="141"/>
      <c r="Q55" s="142">
        <v>2073</v>
      </c>
      <c r="R55" s="141">
        <v>2117</v>
      </c>
      <c r="S55" s="140">
        <f t="shared" si="28"/>
        <v>4190</v>
      </c>
      <c r="T55" s="144">
        <f t="shared" si="29"/>
        <v>0.0003358059551299128</v>
      </c>
      <c r="U55" s="143"/>
      <c r="V55" s="141"/>
      <c r="W55" s="142">
        <v>1545</v>
      </c>
      <c r="X55" s="141">
        <v>1756</v>
      </c>
      <c r="Y55" s="140">
        <f t="shared" si="30"/>
        <v>3301</v>
      </c>
      <c r="Z55" s="139">
        <f t="shared" si="31"/>
        <v>0.26931232959709184</v>
      </c>
    </row>
    <row r="56" spans="1:26" ht="21" customHeight="1">
      <c r="A56" s="147" t="s">
        <v>314</v>
      </c>
      <c r="B56" s="375" t="s">
        <v>335</v>
      </c>
      <c r="C56" s="145">
        <v>0</v>
      </c>
      <c r="D56" s="141">
        <v>0</v>
      </c>
      <c r="E56" s="142">
        <v>379</v>
      </c>
      <c r="F56" s="141">
        <v>452</v>
      </c>
      <c r="G56" s="140">
        <f t="shared" si="24"/>
        <v>831</v>
      </c>
      <c r="H56" s="144">
        <f t="shared" si="25"/>
        <v>0.0003321836819862905</v>
      </c>
      <c r="I56" s="143"/>
      <c r="J56" s="141"/>
      <c r="K56" s="142">
        <v>928</v>
      </c>
      <c r="L56" s="141">
        <v>718</v>
      </c>
      <c r="M56" s="140">
        <f t="shared" si="26"/>
        <v>1646</v>
      </c>
      <c r="N56" s="146">
        <f t="shared" si="27"/>
        <v>-0.49513973268529765</v>
      </c>
      <c r="O56" s="145"/>
      <c r="P56" s="141"/>
      <c r="Q56" s="142">
        <v>2272</v>
      </c>
      <c r="R56" s="141">
        <v>2496</v>
      </c>
      <c r="S56" s="140">
        <f t="shared" si="28"/>
        <v>4768</v>
      </c>
      <c r="T56" s="144">
        <f t="shared" si="29"/>
        <v>0.000382129545121581</v>
      </c>
      <c r="U56" s="143"/>
      <c r="V56" s="141"/>
      <c r="W56" s="142">
        <v>4001</v>
      </c>
      <c r="X56" s="141">
        <v>4312</v>
      </c>
      <c r="Y56" s="140">
        <f t="shared" si="30"/>
        <v>8313</v>
      </c>
      <c r="Z56" s="139">
        <f t="shared" si="31"/>
        <v>-0.42644051485624923</v>
      </c>
    </row>
    <row r="57" spans="1:26" ht="21" customHeight="1">
      <c r="A57" s="147" t="s">
        <v>333</v>
      </c>
      <c r="B57" s="375" t="s">
        <v>334</v>
      </c>
      <c r="C57" s="145">
        <v>404</v>
      </c>
      <c r="D57" s="141">
        <v>380</v>
      </c>
      <c r="E57" s="142">
        <v>24</v>
      </c>
      <c r="F57" s="141">
        <v>22</v>
      </c>
      <c r="G57" s="140">
        <f t="shared" si="24"/>
        <v>830</v>
      </c>
      <c r="H57" s="144">
        <f t="shared" si="25"/>
        <v>0.00033178394229677635</v>
      </c>
      <c r="I57" s="143">
        <v>464</v>
      </c>
      <c r="J57" s="141">
        <v>420</v>
      </c>
      <c r="K57" s="142">
        <v>15</v>
      </c>
      <c r="L57" s="141">
        <v>15</v>
      </c>
      <c r="M57" s="140">
        <f t="shared" si="26"/>
        <v>914</v>
      </c>
      <c r="N57" s="146">
        <f t="shared" si="27"/>
        <v>-0.09190371991247259</v>
      </c>
      <c r="O57" s="145">
        <v>2005</v>
      </c>
      <c r="P57" s="141">
        <v>1920</v>
      </c>
      <c r="Q57" s="142">
        <v>132</v>
      </c>
      <c r="R57" s="141">
        <v>122</v>
      </c>
      <c r="S57" s="140">
        <f t="shared" si="28"/>
        <v>4179</v>
      </c>
      <c r="T57" s="144">
        <f t="shared" si="29"/>
        <v>0.0003349243643169226</v>
      </c>
      <c r="U57" s="143">
        <v>2042</v>
      </c>
      <c r="V57" s="141">
        <v>1945</v>
      </c>
      <c r="W57" s="142">
        <v>149</v>
      </c>
      <c r="X57" s="141">
        <v>167</v>
      </c>
      <c r="Y57" s="140">
        <f t="shared" si="30"/>
        <v>4303</v>
      </c>
      <c r="Z57" s="139">
        <f t="shared" si="31"/>
        <v>-0.0288171043458052</v>
      </c>
    </row>
    <row r="58" spans="1:26" ht="21" customHeight="1">
      <c r="A58" s="147" t="s">
        <v>56</v>
      </c>
      <c r="B58" s="375" t="s">
        <v>56</v>
      </c>
      <c r="C58" s="145">
        <v>2330</v>
      </c>
      <c r="D58" s="141">
        <v>2339</v>
      </c>
      <c r="E58" s="142">
        <v>7982</v>
      </c>
      <c r="F58" s="141">
        <v>7766</v>
      </c>
      <c r="G58" s="140">
        <f t="shared" si="24"/>
        <v>20417</v>
      </c>
      <c r="H58" s="144">
        <f t="shared" si="25"/>
        <v>0.008161485240811183</v>
      </c>
      <c r="I58" s="143">
        <v>1616</v>
      </c>
      <c r="J58" s="141">
        <v>1609</v>
      </c>
      <c r="K58" s="142">
        <v>6630</v>
      </c>
      <c r="L58" s="141">
        <v>8814</v>
      </c>
      <c r="M58" s="140">
        <f t="shared" si="26"/>
        <v>18669</v>
      </c>
      <c r="N58" s="146">
        <f t="shared" si="27"/>
        <v>0.09363115324870108</v>
      </c>
      <c r="O58" s="145">
        <v>12028</v>
      </c>
      <c r="P58" s="141">
        <v>12180</v>
      </c>
      <c r="Q58" s="142">
        <v>39594</v>
      </c>
      <c r="R58" s="141">
        <v>46663</v>
      </c>
      <c r="S58" s="140">
        <f t="shared" si="28"/>
        <v>110465</v>
      </c>
      <c r="T58" s="144">
        <f t="shared" si="29"/>
        <v>0.008853175377905923</v>
      </c>
      <c r="U58" s="143">
        <v>9851</v>
      </c>
      <c r="V58" s="141">
        <v>10904</v>
      </c>
      <c r="W58" s="142">
        <v>35841</v>
      </c>
      <c r="X58" s="141">
        <v>43590</v>
      </c>
      <c r="Y58" s="140">
        <f t="shared" si="30"/>
        <v>100186</v>
      </c>
      <c r="Z58" s="139">
        <f t="shared" si="31"/>
        <v>0.10259916555207305</v>
      </c>
    </row>
    <row r="59" spans="1:26" ht="21" customHeight="1">
      <c r="A59" s="147"/>
      <c r="B59" s="375"/>
      <c r="C59" s="145"/>
      <c r="D59" s="141"/>
      <c r="E59" s="142"/>
      <c r="F59" s="141"/>
      <c r="G59" s="140">
        <f t="shared" si="24"/>
        <v>0</v>
      </c>
      <c r="H59" s="144">
        <f t="shared" si="25"/>
        <v>0</v>
      </c>
      <c r="I59" s="143"/>
      <c r="J59" s="141"/>
      <c r="K59" s="142"/>
      <c r="L59" s="141"/>
      <c r="M59" s="140">
        <f t="shared" si="26"/>
        <v>0</v>
      </c>
      <c r="N59" s="146" t="str">
        <f t="shared" si="27"/>
        <v>         /0</v>
      </c>
      <c r="O59" s="145"/>
      <c r="P59" s="141"/>
      <c r="Q59" s="142"/>
      <c r="R59" s="141"/>
      <c r="S59" s="140">
        <f t="shared" si="28"/>
        <v>0</v>
      </c>
      <c r="T59" s="144">
        <f t="shared" si="29"/>
        <v>0</v>
      </c>
      <c r="U59" s="143"/>
      <c r="V59" s="141"/>
      <c r="W59" s="142"/>
      <c r="X59" s="141"/>
      <c r="Y59" s="140">
        <f t="shared" si="30"/>
        <v>0</v>
      </c>
      <c r="Z59" s="139" t="str">
        <f t="shared" si="31"/>
        <v>         /0</v>
      </c>
    </row>
    <row r="60" spans="1:26" ht="21" customHeight="1" thickBot="1">
      <c r="A60" s="138"/>
      <c r="B60" s="376"/>
      <c r="C60" s="136"/>
      <c r="D60" s="132"/>
      <c r="E60" s="133"/>
      <c r="F60" s="132"/>
      <c r="G60" s="131">
        <f t="shared" si="24"/>
        <v>0</v>
      </c>
      <c r="H60" s="135">
        <f t="shared" si="25"/>
        <v>0</v>
      </c>
      <c r="I60" s="134"/>
      <c r="J60" s="132"/>
      <c r="K60" s="133"/>
      <c r="L60" s="132"/>
      <c r="M60" s="131">
        <f t="shared" si="26"/>
        <v>0</v>
      </c>
      <c r="N60" s="137" t="str">
        <f t="shared" si="27"/>
        <v>         /0</v>
      </c>
      <c r="O60" s="136"/>
      <c r="P60" s="132"/>
      <c r="Q60" s="133"/>
      <c r="R60" s="132"/>
      <c r="S60" s="131">
        <f t="shared" si="28"/>
        <v>0</v>
      </c>
      <c r="T60" s="135">
        <f t="shared" si="29"/>
        <v>0</v>
      </c>
      <c r="U60" s="134"/>
      <c r="V60" s="132"/>
      <c r="W60" s="133"/>
      <c r="X60" s="132"/>
      <c r="Y60" s="131">
        <f t="shared" si="30"/>
        <v>0</v>
      </c>
      <c r="Z60" s="130" t="str">
        <f t="shared" si="31"/>
        <v>         /0</v>
      </c>
    </row>
    <row r="61" spans="1:2" ht="16.5" thickTop="1">
      <c r="A61" s="129" t="s">
        <v>43</v>
      </c>
      <c r="B61" s="129"/>
    </row>
    <row r="62" spans="1:2" ht="15.75">
      <c r="A62" s="129" t="s">
        <v>42</v>
      </c>
      <c r="B62" s="129"/>
    </row>
    <row r="63" spans="1:3" ht="14.25">
      <c r="A63" s="377" t="s">
        <v>123</v>
      </c>
      <c r="B63" s="378"/>
      <c r="C63" s="378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61:Z65536 N61:N65536 Z3 N3 N5:N8 Z5:Z8">
    <cfRule type="cellIs" priority="3" dxfId="82" operator="lessThan" stopIfTrue="1">
      <formula>0</formula>
    </cfRule>
  </conditionalFormatting>
  <conditionalFormatting sqref="N9:N60 Z9:Z60">
    <cfRule type="cellIs" priority="4" dxfId="82" operator="lessThan" stopIfTrue="1">
      <formula>0</formula>
    </cfRule>
    <cfRule type="cellIs" priority="5" dxfId="84" operator="greaterThanOrEqual" stopIfTrue="1">
      <formula>0</formula>
    </cfRule>
  </conditionalFormatting>
  <conditionalFormatting sqref="H6:H8">
    <cfRule type="cellIs" priority="2" dxfId="82" operator="lessThan" stopIfTrue="1">
      <formula>0</formula>
    </cfRule>
  </conditionalFormatting>
  <conditionalFormatting sqref="T6:T8">
    <cfRule type="cellIs" priority="1" dxfId="82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80" zoomScaleNormal="80" zoomScalePageLayoutView="0" workbookViewId="0" topLeftCell="B1">
      <selection activeCell="N13" sqref="N13"/>
    </sheetView>
  </sheetViews>
  <sheetFormatPr defaultColWidth="8.00390625" defaultRowHeight="15"/>
  <cols>
    <col min="1" max="1" width="25.421875" style="128" customWidth="1"/>
    <col min="2" max="2" width="40.421875" style="128" bestFit="1" customWidth="1"/>
    <col min="3" max="3" width="9.57421875" style="128" customWidth="1"/>
    <col min="4" max="4" width="10.421875" style="128" customWidth="1"/>
    <col min="5" max="5" width="8.57421875" style="128" bestFit="1" customWidth="1"/>
    <col min="6" max="6" width="10.57421875" style="128" bestFit="1" customWidth="1"/>
    <col min="7" max="7" width="10.00390625" style="128" customWidth="1"/>
    <col min="8" max="8" width="10.7109375" style="128" customWidth="1"/>
    <col min="9" max="9" width="10.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9.8515625" style="128" customWidth="1"/>
    <col min="14" max="14" width="10.00390625" style="128" customWidth="1"/>
    <col min="15" max="15" width="10.421875" style="128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574218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82" t="s">
        <v>28</v>
      </c>
      <c r="Z1" s="583"/>
    </row>
    <row r="2" ht="5.25" customHeight="1" thickBot="1"/>
    <row r="3" spans="1:26" ht="24.75" customHeight="1" thickTop="1">
      <c r="A3" s="584" t="s">
        <v>124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6"/>
    </row>
    <row r="4" spans="1:26" ht="21" customHeight="1" thickBot="1">
      <c r="A4" s="596" t="s">
        <v>45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8"/>
    </row>
    <row r="5" spans="1:26" s="174" customFormat="1" ht="19.5" customHeight="1" thickBot="1" thickTop="1">
      <c r="A5" s="664" t="s">
        <v>121</v>
      </c>
      <c r="B5" s="679" t="s">
        <v>122</v>
      </c>
      <c r="C5" s="682" t="s">
        <v>36</v>
      </c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4"/>
      <c r="O5" s="685" t="s">
        <v>35</v>
      </c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4"/>
    </row>
    <row r="6" spans="1:26" s="173" customFormat="1" ht="26.25" customHeight="1" thickBot="1">
      <c r="A6" s="665"/>
      <c r="B6" s="680"/>
      <c r="C6" s="686" t="s">
        <v>459</v>
      </c>
      <c r="D6" s="677"/>
      <c r="E6" s="677"/>
      <c r="F6" s="677"/>
      <c r="G6" s="678"/>
      <c r="H6" s="674" t="s">
        <v>34</v>
      </c>
      <c r="I6" s="686" t="s">
        <v>460</v>
      </c>
      <c r="J6" s="677"/>
      <c r="K6" s="677"/>
      <c r="L6" s="677"/>
      <c r="M6" s="678"/>
      <c r="N6" s="674" t="s">
        <v>33</v>
      </c>
      <c r="O6" s="676" t="s">
        <v>461</v>
      </c>
      <c r="P6" s="677"/>
      <c r="Q6" s="677"/>
      <c r="R6" s="677"/>
      <c r="S6" s="678"/>
      <c r="T6" s="674" t="s">
        <v>34</v>
      </c>
      <c r="U6" s="676" t="s">
        <v>462</v>
      </c>
      <c r="V6" s="677"/>
      <c r="W6" s="677"/>
      <c r="X6" s="677"/>
      <c r="Y6" s="678"/>
      <c r="Z6" s="674" t="s">
        <v>33</v>
      </c>
    </row>
    <row r="7" spans="1:26" s="168" customFormat="1" ht="26.25" customHeight="1">
      <c r="A7" s="666"/>
      <c r="B7" s="680"/>
      <c r="C7" s="600" t="s">
        <v>22</v>
      </c>
      <c r="D7" s="595"/>
      <c r="E7" s="591" t="s">
        <v>21</v>
      </c>
      <c r="F7" s="595"/>
      <c r="G7" s="578" t="s">
        <v>17</v>
      </c>
      <c r="H7" s="571"/>
      <c r="I7" s="673" t="s">
        <v>22</v>
      </c>
      <c r="J7" s="595"/>
      <c r="K7" s="591" t="s">
        <v>21</v>
      </c>
      <c r="L7" s="595"/>
      <c r="M7" s="578" t="s">
        <v>17</v>
      </c>
      <c r="N7" s="571"/>
      <c r="O7" s="673" t="s">
        <v>22</v>
      </c>
      <c r="P7" s="595"/>
      <c r="Q7" s="591" t="s">
        <v>21</v>
      </c>
      <c r="R7" s="595"/>
      <c r="S7" s="578" t="s">
        <v>17</v>
      </c>
      <c r="T7" s="571"/>
      <c r="U7" s="673" t="s">
        <v>22</v>
      </c>
      <c r="V7" s="595"/>
      <c r="W7" s="591" t="s">
        <v>21</v>
      </c>
      <c r="X7" s="595"/>
      <c r="Y7" s="578" t="s">
        <v>17</v>
      </c>
      <c r="Z7" s="571"/>
    </row>
    <row r="8" spans="1:26" s="168" customFormat="1" ht="19.5" customHeight="1" thickBot="1">
      <c r="A8" s="667"/>
      <c r="B8" s="681"/>
      <c r="C8" s="171" t="s">
        <v>31</v>
      </c>
      <c r="D8" s="169" t="s">
        <v>30</v>
      </c>
      <c r="E8" s="170" t="s">
        <v>31</v>
      </c>
      <c r="F8" s="379" t="s">
        <v>30</v>
      </c>
      <c r="G8" s="672"/>
      <c r="H8" s="675"/>
      <c r="I8" s="171" t="s">
        <v>31</v>
      </c>
      <c r="J8" s="169" t="s">
        <v>30</v>
      </c>
      <c r="K8" s="170" t="s">
        <v>31</v>
      </c>
      <c r="L8" s="379" t="s">
        <v>30</v>
      </c>
      <c r="M8" s="672"/>
      <c r="N8" s="675"/>
      <c r="O8" s="171" t="s">
        <v>31</v>
      </c>
      <c r="P8" s="169" t="s">
        <v>30</v>
      </c>
      <c r="Q8" s="170" t="s">
        <v>31</v>
      </c>
      <c r="R8" s="379" t="s">
        <v>30</v>
      </c>
      <c r="S8" s="672"/>
      <c r="T8" s="675"/>
      <c r="U8" s="171" t="s">
        <v>31</v>
      </c>
      <c r="V8" s="169" t="s">
        <v>30</v>
      </c>
      <c r="W8" s="170" t="s">
        <v>31</v>
      </c>
      <c r="X8" s="379" t="s">
        <v>30</v>
      </c>
      <c r="Y8" s="672"/>
      <c r="Z8" s="675"/>
    </row>
    <row r="9" spans="1:26" s="157" customFormat="1" ht="18" customHeight="1" thickBot="1" thickTop="1">
      <c r="A9" s="167" t="s">
        <v>24</v>
      </c>
      <c r="B9" s="373"/>
      <c r="C9" s="166">
        <f>SUM(C10:C62)</f>
        <v>11143.579000000002</v>
      </c>
      <c r="D9" s="160">
        <f>SUM(D10:D62)</f>
        <v>11143.579000000005</v>
      </c>
      <c r="E9" s="161">
        <f>SUM(E10:E62)</f>
        <v>1192.4210000000003</v>
      </c>
      <c r="F9" s="160">
        <f>SUM(F10:F62)</f>
        <v>1192.421</v>
      </c>
      <c r="G9" s="159">
        <f aca="true" t="shared" si="0" ref="G9:G17">SUM(C9:F9)</f>
        <v>24672.000000000004</v>
      </c>
      <c r="H9" s="163">
        <f aca="true" t="shared" si="1" ref="H9:H62">G9/$G$9</f>
        <v>1</v>
      </c>
      <c r="I9" s="162">
        <f>SUM(I10:I62)</f>
        <v>10551.246000000001</v>
      </c>
      <c r="J9" s="160">
        <f>SUM(J10:J62)</f>
        <v>10551.245999999996</v>
      </c>
      <c r="K9" s="161">
        <f>SUM(K10:K62)</f>
        <v>1413.935</v>
      </c>
      <c r="L9" s="160">
        <f>SUM(L10:L62)</f>
        <v>1413.9349999999997</v>
      </c>
      <c r="M9" s="159">
        <f aca="true" t="shared" si="2" ref="M9:M17">SUM(I9:L9)</f>
        <v>23930.362</v>
      </c>
      <c r="N9" s="165">
        <f aca="true" t="shared" si="3" ref="N9:N17">IF(ISERROR(G9/M9-1),"         /0",(G9/M9-1))</f>
        <v>0.030991507775770533</v>
      </c>
      <c r="O9" s="164">
        <f>SUM(O10:O62)</f>
        <v>51663.057</v>
      </c>
      <c r="P9" s="160">
        <f>SUM(P10:P62)</f>
        <v>51663.05700000001</v>
      </c>
      <c r="Q9" s="161">
        <f>SUM(Q10:Q62)</f>
        <v>6177.515</v>
      </c>
      <c r="R9" s="160">
        <f>SUM(R10:R62)</f>
        <v>6177.5149999999985</v>
      </c>
      <c r="S9" s="159">
        <f aca="true" t="shared" si="4" ref="S9:S17">SUM(O9:R9)</f>
        <v>115681.144</v>
      </c>
      <c r="T9" s="163">
        <f aca="true" t="shared" si="5" ref="T9:T62">S9/$S$9</f>
        <v>1</v>
      </c>
      <c r="U9" s="162">
        <f>SUM(U10:U62)</f>
        <v>48220.881</v>
      </c>
      <c r="V9" s="160">
        <f>SUM(V10:V62)</f>
        <v>48220.881</v>
      </c>
      <c r="W9" s="161">
        <f>SUM(W10:W62)</f>
        <v>4748.621000000001</v>
      </c>
      <c r="X9" s="160">
        <f>SUM(X10:X62)</f>
        <v>4748.621000000001</v>
      </c>
      <c r="Y9" s="159">
        <f aca="true" t="shared" si="6" ref="Y9:Y17">SUM(U9:X9)</f>
        <v>105939.004</v>
      </c>
      <c r="Z9" s="158">
        <f>IF(ISERROR(S9/Y9-1),"         /0",(S9/Y9-1))</f>
        <v>0.09195989798053983</v>
      </c>
    </row>
    <row r="10" spans="1:26" ht="18.75" customHeight="1" thickTop="1">
      <c r="A10" s="156" t="s">
        <v>249</v>
      </c>
      <c r="B10" s="374" t="s">
        <v>250</v>
      </c>
      <c r="C10" s="154">
        <v>5248.720999999999</v>
      </c>
      <c r="D10" s="150">
        <v>4146.998000000001</v>
      </c>
      <c r="E10" s="151">
        <v>222.38300000000012</v>
      </c>
      <c r="F10" s="150">
        <v>125.06700000000008</v>
      </c>
      <c r="G10" s="149">
        <f t="shared" si="0"/>
        <v>9743.169000000002</v>
      </c>
      <c r="H10" s="153">
        <f t="shared" si="1"/>
        <v>0.3949079523346304</v>
      </c>
      <c r="I10" s="152">
        <v>4899.831999999999</v>
      </c>
      <c r="J10" s="150">
        <v>4086.6209999999996</v>
      </c>
      <c r="K10" s="151">
        <v>275.28999999999996</v>
      </c>
      <c r="L10" s="150">
        <v>233.80799999999996</v>
      </c>
      <c r="M10" s="149">
        <f t="shared" si="2"/>
        <v>9495.550999999998</v>
      </c>
      <c r="N10" s="155">
        <f t="shared" si="3"/>
        <v>0.02607726502653751</v>
      </c>
      <c r="O10" s="154">
        <v>23993.68499999999</v>
      </c>
      <c r="P10" s="150">
        <v>19800.793000000005</v>
      </c>
      <c r="Q10" s="151">
        <v>1151.0599999999997</v>
      </c>
      <c r="R10" s="150">
        <v>698.2189999999995</v>
      </c>
      <c r="S10" s="149">
        <f t="shared" si="4"/>
        <v>45643.75699999999</v>
      </c>
      <c r="T10" s="153">
        <f t="shared" si="5"/>
        <v>0.3945652283659988</v>
      </c>
      <c r="U10" s="152">
        <v>21660.47500000001</v>
      </c>
      <c r="V10" s="150">
        <v>19119.85400000002</v>
      </c>
      <c r="W10" s="151">
        <v>980.6580000000005</v>
      </c>
      <c r="X10" s="150">
        <v>769.2639999999994</v>
      </c>
      <c r="Y10" s="149">
        <f t="shared" si="6"/>
        <v>42530.25100000003</v>
      </c>
      <c r="Z10" s="148">
        <f aca="true" t="shared" si="7" ref="Z10:Z17">IF(ISERROR(S10/Y10-1),"         /0",IF(S10/Y10&gt;5,"  *  ",(S10/Y10-1)))</f>
        <v>0.07320685692637818</v>
      </c>
    </row>
    <row r="11" spans="1:26" ht="18.75" customHeight="1">
      <c r="A11" s="156" t="s">
        <v>251</v>
      </c>
      <c r="B11" s="374" t="s">
        <v>252</v>
      </c>
      <c r="C11" s="154">
        <v>1029.69</v>
      </c>
      <c r="D11" s="150">
        <v>1307.2340000000002</v>
      </c>
      <c r="E11" s="151">
        <v>50.984</v>
      </c>
      <c r="F11" s="150">
        <v>34.001</v>
      </c>
      <c r="G11" s="149">
        <f t="shared" si="0"/>
        <v>2421.909</v>
      </c>
      <c r="H11" s="153">
        <f>G11/$G$9</f>
        <v>0.09816427529182878</v>
      </c>
      <c r="I11" s="152">
        <v>882.902</v>
      </c>
      <c r="J11" s="150">
        <v>943.6</v>
      </c>
      <c r="K11" s="151">
        <v>53.407</v>
      </c>
      <c r="L11" s="150">
        <v>32.634</v>
      </c>
      <c r="M11" s="149">
        <f t="shared" si="2"/>
        <v>1912.543</v>
      </c>
      <c r="N11" s="155">
        <f t="shared" si="3"/>
        <v>0.26632917534403155</v>
      </c>
      <c r="O11" s="154">
        <v>4791.338000000002</v>
      </c>
      <c r="P11" s="150">
        <v>5640.1630000000005</v>
      </c>
      <c r="Q11" s="151">
        <v>440.0439999999999</v>
      </c>
      <c r="R11" s="150">
        <v>333.13899999999984</v>
      </c>
      <c r="S11" s="149">
        <f t="shared" si="4"/>
        <v>11204.684000000001</v>
      </c>
      <c r="T11" s="153">
        <f>S11/$S$9</f>
        <v>0.09685834365538433</v>
      </c>
      <c r="U11" s="152">
        <v>4398.915</v>
      </c>
      <c r="V11" s="150">
        <v>4192.579000000001</v>
      </c>
      <c r="W11" s="151">
        <v>191.89700000000002</v>
      </c>
      <c r="X11" s="150">
        <v>106.01000000000003</v>
      </c>
      <c r="Y11" s="149">
        <f t="shared" si="6"/>
        <v>8889.401000000002</v>
      </c>
      <c r="Z11" s="148">
        <f t="shared" si="7"/>
        <v>0.2604543320747932</v>
      </c>
    </row>
    <row r="12" spans="1:26" ht="18.75" customHeight="1">
      <c r="A12" s="147" t="s">
        <v>253</v>
      </c>
      <c r="B12" s="375" t="s">
        <v>254</v>
      </c>
      <c r="C12" s="145">
        <v>947.774</v>
      </c>
      <c r="D12" s="141">
        <v>924.062</v>
      </c>
      <c r="E12" s="142">
        <v>63.79</v>
      </c>
      <c r="F12" s="141">
        <v>30.781000000000002</v>
      </c>
      <c r="G12" s="140">
        <f t="shared" si="0"/>
        <v>1966.407</v>
      </c>
      <c r="H12" s="144">
        <f t="shared" si="1"/>
        <v>0.07970196984435796</v>
      </c>
      <c r="I12" s="143">
        <v>981.7440000000001</v>
      </c>
      <c r="J12" s="141">
        <v>824.4910000000002</v>
      </c>
      <c r="K12" s="142">
        <v>84.42</v>
      </c>
      <c r="L12" s="141">
        <v>59.552</v>
      </c>
      <c r="M12" s="140">
        <f t="shared" si="2"/>
        <v>1950.2070000000003</v>
      </c>
      <c r="N12" s="146">
        <f t="shared" si="3"/>
        <v>0.00830681050780746</v>
      </c>
      <c r="O12" s="145">
        <v>4864.607000000002</v>
      </c>
      <c r="P12" s="141">
        <v>4786.3049999999985</v>
      </c>
      <c r="Q12" s="142">
        <v>252.47100000000012</v>
      </c>
      <c r="R12" s="141">
        <v>120.006</v>
      </c>
      <c r="S12" s="140">
        <f t="shared" si="4"/>
        <v>10023.389</v>
      </c>
      <c r="T12" s="144">
        <f t="shared" si="5"/>
        <v>0.08664669671662306</v>
      </c>
      <c r="U12" s="143">
        <v>4395.516999999998</v>
      </c>
      <c r="V12" s="141">
        <v>3537.5160000000005</v>
      </c>
      <c r="W12" s="142">
        <v>178.98900000000003</v>
      </c>
      <c r="X12" s="141">
        <v>108.48099999999998</v>
      </c>
      <c r="Y12" s="140">
        <f t="shared" si="6"/>
        <v>8220.502999999999</v>
      </c>
      <c r="Z12" s="139">
        <f t="shared" si="7"/>
        <v>0.21931577666232838</v>
      </c>
    </row>
    <row r="13" spans="1:26" ht="18.75" customHeight="1">
      <c r="A13" s="147" t="s">
        <v>257</v>
      </c>
      <c r="B13" s="375" t="s">
        <v>258</v>
      </c>
      <c r="C13" s="145">
        <v>855.6959999999999</v>
      </c>
      <c r="D13" s="141">
        <v>920.028</v>
      </c>
      <c r="E13" s="142">
        <v>13.657</v>
      </c>
      <c r="F13" s="141">
        <v>14.162999999999997</v>
      </c>
      <c r="G13" s="140">
        <f t="shared" si="0"/>
        <v>1803.5439999999999</v>
      </c>
      <c r="H13" s="144">
        <f t="shared" si="1"/>
        <v>0.07310084306095978</v>
      </c>
      <c r="I13" s="143">
        <v>672.611</v>
      </c>
      <c r="J13" s="141">
        <v>944.6909999999999</v>
      </c>
      <c r="K13" s="142">
        <v>7.991999999999999</v>
      </c>
      <c r="L13" s="141">
        <v>9.982999999999999</v>
      </c>
      <c r="M13" s="140">
        <f t="shared" si="2"/>
        <v>1635.2769999999998</v>
      </c>
      <c r="N13" s="146">
        <f t="shared" si="3"/>
        <v>0.1028981634304158</v>
      </c>
      <c r="O13" s="145">
        <v>3834.545000000001</v>
      </c>
      <c r="P13" s="141">
        <v>4163.204</v>
      </c>
      <c r="Q13" s="142">
        <v>63.123999999999995</v>
      </c>
      <c r="R13" s="141">
        <v>71.22400000000003</v>
      </c>
      <c r="S13" s="140">
        <f t="shared" si="4"/>
        <v>8132.097000000001</v>
      </c>
      <c r="T13" s="144">
        <f t="shared" si="5"/>
        <v>0.07029751538418397</v>
      </c>
      <c r="U13" s="143">
        <v>3293.515</v>
      </c>
      <c r="V13" s="141">
        <v>4348.174000000001</v>
      </c>
      <c r="W13" s="142">
        <v>95.47499999999998</v>
      </c>
      <c r="X13" s="141">
        <v>45.30499999999999</v>
      </c>
      <c r="Y13" s="140">
        <f t="shared" si="6"/>
        <v>7782.469000000001</v>
      </c>
      <c r="Z13" s="139">
        <f t="shared" si="7"/>
        <v>0.04492507454896377</v>
      </c>
    </row>
    <row r="14" spans="1:26" ht="18.75" customHeight="1">
      <c r="A14" s="147" t="s">
        <v>292</v>
      </c>
      <c r="B14" s="375" t="s">
        <v>293</v>
      </c>
      <c r="C14" s="145">
        <v>762.4900000000001</v>
      </c>
      <c r="D14" s="141">
        <v>569.107</v>
      </c>
      <c r="E14" s="142">
        <v>0.534</v>
      </c>
      <c r="F14" s="141">
        <v>0.954</v>
      </c>
      <c r="G14" s="140">
        <f>SUM(C14:F14)</f>
        <v>1333.0850000000003</v>
      </c>
      <c r="H14" s="144">
        <f>G14/$G$9</f>
        <v>0.054032303826199744</v>
      </c>
      <c r="I14" s="143">
        <v>613.957</v>
      </c>
      <c r="J14" s="141">
        <v>476.403</v>
      </c>
      <c r="K14" s="142">
        <v>0.02</v>
      </c>
      <c r="L14" s="141">
        <v>0.18</v>
      </c>
      <c r="M14" s="140">
        <f>SUM(I14:L14)</f>
        <v>1090.5600000000002</v>
      </c>
      <c r="N14" s="146">
        <f>IF(ISERROR(G14/M14-1),"         /0",(G14/M14-1))</f>
        <v>0.2223857467723005</v>
      </c>
      <c r="O14" s="145">
        <v>3312.4480000000012</v>
      </c>
      <c r="P14" s="141">
        <v>2340.838</v>
      </c>
      <c r="Q14" s="142">
        <v>12.933999999999997</v>
      </c>
      <c r="R14" s="141">
        <v>12.954</v>
      </c>
      <c r="S14" s="140">
        <f>SUM(O14:R14)</f>
        <v>5679.174000000002</v>
      </c>
      <c r="T14" s="144">
        <f>S14/$S$9</f>
        <v>0.049093342299588616</v>
      </c>
      <c r="U14" s="143">
        <v>3536.1709999999985</v>
      </c>
      <c r="V14" s="141">
        <v>2426.0380000000005</v>
      </c>
      <c r="W14" s="142">
        <v>0.22999999999999998</v>
      </c>
      <c r="X14" s="141">
        <v>0.279</v>
      </c>
      <c r="Y14" s="140">
        <f>SUM(U14:X14)</f>
        <v>5962.717999999999</v>
      </c>
      <c r="Z14" s="139">
        <f t="shared" si="7"/>
        <v>-0.04755281064776118</v>
      </c>
    </row>
    <row r="15" spans="1:26" ht="18.75" customHeight="1">
      <c r="A15" s="147" t="s">
        <v>261</v>
      </c>
      <c r="B15" s="375" t="s">
        <v>262</v>
      </c>
      <c r="C15" s="145">
        <v>216.88500000000005</v>
      </c>
      <c r="D15" s="141">
        <v>535.504</v>
      </c>
      <c r="E15" s="142">
        <v>73.52799999999999</v>
      </c>
      <c r="F15" s="141">
        <v>136.96699999999998</v>
      </c>
      <c r="G15" s="140">
        <f>SUM(C15:F15)</f>
        <v>962.8840000000001</v>
      </c>
      <c r="H15" s="144">
        <f>G15/$G$9</f>
        <v>0.039027399481193256</v>
      </c>
      <c r="I15" s="143">
        <v>180.98899999999998</v>
      </c>
      <c r="J15" s="141">
        <v>411.69899999999996</v>
      </c>
      <c r="K15" s="142">
        <v>43.306000000000004</v>
      </c>
      <c r="L15" s="141">
        <v>78.531</v>
      </c>
      <c r="M15" s="140">
        <f>SUM(I15:L15)</f>
        <v>714.5249999999999</v>
      </c>
      <c r="N15" s="146">
        <f>IF(ISERROR(G15/M15-1),"         /0",(G15/M15-1))</f>
        <v>0.34758615863685716</v>
      </c>
      <c r="O15" s="145">
        <v>883.1060000000001</v>
      </c>
      <c r="P15" s="141">
        <v>2587.641000000001</v>
      </c>
      <c r="Q15" s="142">
        <v>326.77199999999993</v>
      </c>
      <c r="R15" s="141">
        <v>696.3689999999997</v>
      </c>
      <c r="S15" s="140">
        <f>SUM(O15:R15)</f>
        <v>4493.888000000001</v>
      </c>
      <c r="T15" s="144">
        <f>S15/$S$9</f>
        <v>0.038847195356228506</v>
      </c>
      <c r="U15" s="143">
        <v>825.0759999999999</v>
      </c>
      <c r="V15" s="141">
        <v>2099.0749999999994</v>
      </c>
      <c r="W15" s="142">
        <v>246.346</v>
      </c>
      <c r="X15" s="141">
        <v>498.50199999999995</v>
      </c>
      <c r="Y15" s="140">
        <f>SUM(U15:X15)</f>
        <v>3668.9989999999993</v>
      </c>
      <c r="Z15" s="139">
        <f t="shared" si="7"/>
        <v>0.22482671704189672</v>
      </c>
    </row>
    <row r="16" spans="1:26" ht="18.75" customHeight="1">
      <c r="A16" s="147" t="s">
        <v>255</v>
      </c>
      <c r="B16" s="375" t="s">
        <v>256</v>
      </c>
      <c r="C16" s="145">
        <v>212.499</v>
      </c>
      <c r="D16" s="141">
        <v>391.298</v>
      </c>
      <c r="E16" s="142">
        <v>2.4459999999999993</v>
      </c>
      <c r="F16" s="141">
        <v>1.981</v>
      </c>
      <c r="G16" s="140">
        <f>SUM(C16:F16)</f>
        <v>608.224</v>
      </c>
      <c r="H16" s="144">
        <f>G16/$G$9</f>
        <v>0.024652399481193254</v>
      </c>
      <c r="I16" s="143">
        <v>321.43800000000005</v>
      </c>
      <c r="J16" s="141">
        <v>308.648</v>
      </c>
      <c r="K16" s="142">
        <v>2.771</v>
      </c>
      <c r="L16" s="141">
        <v>3.3190000000000004</v>
      </c>
      <c r="M16" s="140">
        <f>SUM(I16:L16)</f>
        <v>636.1759999999999</v>
      </c>
      <c r="N16" s="146">
        <f>IF(ISERROR(G16/M16-1),"         /0",(G16/M16-1))</f>
        <v>-0.04393752672216478</v>
      </c>
      <c r="O16" s="145">
        <v>1485.674</v>
      </c>
      <c r="P16" s="141">
        <v>1791.4390000000003</v>
      </c>
      <c r="Q16" s="142">
        <v>14.085</v>
      </c>
      <c r="R16" s="141">
        <v>17.738000000000007</v>
      </c>
      <c r="S16" s="140">
        <f>SUM(O16:R16)</f>
        <v>3308.936</v>
      </c>
      <c r="T16" s="144">
        <f>S16/$S$9</f>
        <v>0.028603935659557447</v>
      </c>
      <c r="U16" s="143">
        <v>1482.5549999999998</v>
      </c>
      <c r="V16" s="141">
        <v>1400.721</v>
      </c>
      <c r="W16" s="142">
        <v>9.563999999999998</v>
      </c>
      <c r="X16" s="141">
        <v>11.797999999999996</v>
      </c>
      <c r="Y16" s="140">
        <f>SUM(U16:X16)</f>
        <v>2904.6379999999995</v>
      </c>
      <c r="Z16" s="139">
        <f t="shared" si="7"/>
        <v>0.13919049465028022</v>
      </c>
    </row>
    <row r="17" spans="1:26" ht="18.75" customHeight="1">
      <c r="A17" s="147" t="s">
        <v>325</v>
      </c>
      <c r="B17" s="375" t="s">
        <v>325</v>
      </c>
      <c r="C17" s="145">
        <v>236.71</v>
      </c>
      <c r="D17" s="141">
        <v>87.42899999999999</v>
      </c>
      <c r="E17" s="142">
        <v>194.71499999999997</v>
      </c>
      <c r="F17" s="141">
        <v>11.624999999999998</v>
      </c>
      <c r="G17" s="140">
        <f t="shared" si="0"/>
        <v>530.479</v>
      </c>
      <c r="H17" s="144">
        <f t="shared" si="1"/>
        <v>0.021501256485084306</v>
      </c>
      <c r="I17" s="143">
        <v>114.304</v>
      </c>
      <c r="J17" s="141">
        <v>58.927</v>
      </c>
      <c r="K17" s="142">
        <v>145.80800000000002</v>
      </c>
      <c r="L17" s="141">
        <v>34.919999999999995</v>
      </c>
      <c r="M17" s="140">
        <f t="shared" si="2"/>
        <v>353.959</v>
      </c>
      <c r="N17" s="146">
        <f t="shared" si="3"/>
        <v>0.49870182704776544</v>
      </c>
      <c r="O17" s="145">
        <v>959.5580000000002</v>
      </c>
      <c r="P17" s="141">
        <v>389.5950000000001</v>
      </c>
      <c r="Q17" s="142">
        <v>889.7539999999998</v>
      </c>
      <c r="R17" s="141">
        <v>88.95500000000003</v>
      </c>
      <c r="S17" s="140">
        <f t="shared" si="4"/>
        <v>2327.862</v>
      </c>
      <c r="T17" s="144">
        <f t="shared" si="5"/>
        <v>0.020123089377470194</v>
      </c>
      <c r="U17" s="143">
        <v>733.1530000000001</v>
      </c>
      <c r="V17" s="141">
        <v>320.45799999999997</v>
      </c>
      <c r="W17" s="142">
        <v>158.578</v>
      </c>
      <c r="X17" s="141">
        <v>57.10699999999998</v>
      </c>
      <c r="Y17" s="140">
        <f t="shared" si="6"/>
        <v>1269.296</v>
      </c>
      <c r="Z17" s="139">
        <f t="shared" si="7"/>
        <v>0.8339788355119688</v>
      </c>
    </row>
    <row r="18" spans="1:26" ht="18.75" customHeight="1">
      <c r="A18" s="147" t="s">
        <v>294</v>
      </c>
      <c r="B18" s="375" t="s">
        <v>295</v>
      </c>
      <c r="C18" s="145">
        <v>213.20299999999997</v>
      </c>
      <c r="D18" s="141">
        <v>97.457</v>
      </c>
      <c r="E18" s="142">
        <v>67.31400000000001</v>
      </c>
      <c r="F18" s="141">
        <v>42.2</v>
      </c>
      <c r="G18" s="140">
        <f aca="true" t="shared" si="8" ref="G18:G62">SUM(C18:F18)</f>
        <v>420.174</v>
      </c>
      <c r="H18" s="144">
        <f t="shared" si="1"/>
        <v>0.017030398832684823</v>
      </c>
      <c r="I18" s="143">
        <v>137.40499999999997</v>
      </c>
      <c r="J18" s="141">
        <v>69.912</v>
      </c>
      <c r="K18" s="142">
        <v>101.72099999999999</v>
      </c>
      <c r="L18" s="141">
        <v>62.184</v>
      </c>
      <c r="M18" s="140">
        <f aca="true" t="shared" si="9" ref="M18:M62">SUM(I18:L18)</f>
        <v>371.222</v>
      </c>
      <c r="N18" s="146">
        <f aca="true" t="shared" si="10" ref="N18:N62">IF(ISERROR(G18/M18-1),"         /0",(G18/M18-1))</f>
        <v>0.13186718459574065</v>
      </c>
      <c r="O18" s="145">
        <v>887.9709999999992</v>
      </c>
      <c r="P18" s="141">
        <v>474.5489999999999</v>
      </c>
      <c r="Q18" s="142">
        <v>355.4209999999994</v>
      </c>
      <c r="R18" s="141">
        <v>243.74900000000025</v>
      </c>
      <c r="S18" s="140">
        <f aca="true" t="shared" si="11" ref="S18:S62">SUM(O18:R18)</f>
        <v>1961.6899999999987</v>
      </c>
      <c r="T18" s="144">
        <f t="shared" si="5"/>
        <v>0.016957733405541</v>
      </c>
      <c r="U18" s="143">
        <v>599.5200000000002</v>
      </c>
      <c r="V18" s="141">
        <v>306.3559999999997</v>
      </c>
      <c r="W18" s="142">
        <v>416.0760000000003</v>
      </c>
      <c r="X18" s="141">
        <v>236.17399999999995</v>
      </c>
      <c r="Y18" s="140">
        <f aca="true" t="shared" si="12" ref="Y18:Y62">SUM(U18:X18)</f>
        <v>1558.1260000000002</v>
      </c>
      <c r="Z18" s="139">
        <f aca="true" t="shared" si="13" ref="Z18:Z62">IF(ISERROR(S18/Y18-1),"         /0",IF(S18/Y18&gt;5,"  *  ",(S18/Y18-1)))</f>
        <v>0.25900601106713994</v>
      </c>
    </row>
    <row r="19" spans="1:26" ht="18.75" customHeight="1">
      <c r="A19" s="147" t="s">
        <v>316</v>
      </c>
      <c r="B19" s="375" t="s">
        <v>316</v>
      </c>
      <c r="C19" s="145">
        <v>45.984</v>
      </c>
      <c r="D19" s="141">
        <v>126.993</v>
      </c>
      <c r="E19" s="142">
        <v>27.980000000000015</v>
      </c>
      <c r="F19" s="141">
        <v>184.301</v>
      </c>
      <c r="G19" s="140">
        <f t="shared" si="8"/>
        <v>385.25800000000004</v>
      </c>
      <c r="H19" s="144">
        <f t="shared" si="1"/>
        <v>0.01561519130998703</v>
      </c>
      <c r="I19" s="143">
        <v>22.326</v>
      </c>
      <c r="J19" s="141">
        <v>56.095000000000006</v>
      </c>
      <c r="K19" s="142">
        <v>76.95</v>
      </c>
      <c r="L19" s="141">
        <v>143.69</v>
      </c>
      <c r="M19" s="140">
        <f t="shared" si="9"/>
        <v>299.06100000000004</v>
      </c>
      <c r="N19" s="146">
        <f t="shared" si="10"/>
        <v>0.28822547908286267</v>
      </c>
      <c r="O19" s="145">
        <v>245.23000000000005</v>
      </c>
      <c r="P19" s="141">
        <v>733.2849999999997</v>
      </c>
      <c r="Q19" s="142">
        <v>123.94599999999997</v>
      </c>
      <c r="R19" s="141">
        <v>741.8509999999997</v>
      </c>
      <c r="S19" s="140">
        <f t="shared" si="11"/>
        <v>1844.3119999999994</v>
      </c>
      <c r="T19" s="144">
        <f t="shared" si="5"/>
        <v>0.01594306501671525</v>
      </c>
      <c r="U19" s="143">
        <v>258.3039999999999</v>
      </c>
      <c r="V19" s="141">
        <v>698.0199999999999</v>
      </c>
      <c r="W19" s="142">
        <v>182.47899999999993</v>
      </c>
      <c r="X19" s="141">
        <v>192.736</v>
      </c>
      <c r="Y19" s="140">
        <f t="shared" si="12"/>
        <v>1331.5389999999998</v>
      </c>
      <c r="Z19" s="139">
        <f t="shared" si="13"/>
        <v>0.3850979956276157</v>
      </c>
    </row>
    <row r="20" spans="1:26" ht="18.75" customHeight="1">
      <c r="A20" s="147" t="s">
        <v>267</v>
      </c>
      <c r="B20" s="375" t="s">
        <v>268</v>
      </c>
      <c r="C20" s="145">
        <v>154.82399999999998</v>
      </c>
      <c r="D20" s="141">
        <v>194.673</v>
      </c>
      <c r="E20" s="142">
        <v>5.423</v>
      </c>
      <c r="F20" s="141">
        <v>12.652</v>
      </c>
      <c r="G20" s="140">
        <f>SUM(C20:F20)</f>
        <v>367.57199999999995</v>
      </c>
      <c r="H20" s="144">
        <f>G20/$G$9</f>
        <v>0.01489834630350194</v>
      </c>
      <c r="I20" s="143">
        <v>141.741</v>
      </c>
      <c r="J20" s="141">
        <v>270.14599999999996</v>
      </c>
      <c r="K20" s="142">
        <v>6.128</v>
      </c>
      <c r="L20" s="141">
        <v>11.409</v>
      </c>
      <c r="M20" s="140">
        <f>SUM(I20:L20)</f>
        <v>429.4239999999999</v>
      </c>
      <c r="N20" s="146">
        <f>IF(ISERROR(G20/M20-1),"         /0",(G20/M20-1))</f>
        <v>-0.1440348001043258</v>
      </c>
      <c r="O20" s="145">
        <v>572.1</v>
      </c>
      <c r="P20" s="141">
        <v>875.8919999999998</v>
      </c>
      <c r="Q20" s="142">
        <v>27.242000000000004</v>
      </c>
      <c r="R20" s="141">
        <v>71.462</v>
      </c>
      <c r="S20" s="140">
        <f>SUM(O20:R20)</f>
        <v>1546.6959999999997</v>
      </c>
      <c r="T20" s="144">
        <f>S20/$S$9</f>
        <v>0.013370338038842352</v>
      </c>
      <c r="U20" s="143">
        <v>554.9679999999998</v>
      </c>
      <c r="V20" s="141">
        <v>846.8590000000002</v>
      </c>
      <c r="W20" s="142">
        <v>17.79</v>
      </c>
      <c r="X20" s="141">
        <v>30.191000000000003</v>
      </c>
      <c r="Y20" s="140">
        <f>SUM(U20:X20)</f>
        <v>1449.808</v>
      </c>
      <c r="Z20" s="139">
        <f>IF(ISERROR(S20/Y20-1),"         /0",IF(S20/Y20&gt;5,"  *  ",(S20/Y20-1)))</f>
        <v>0.06682815931488828</v>
      </c>
    </row>
    <row r="21" spans="1:26" ht="18.75" customHeight="1">
      <c r="A21" s="147" t="s">
        <v>273</v>
      </c>
      <c r="B21" s="375" t="s">
        <v>273</v>
      </c>
      <c r="C21" s="145">
        <v>149.003</v>
      </c>
      <c r="D21" s="141">
        <v>148.03600000000003</v>
      </c>
      <c r="E21" s="142">
        <v>33.025999999999996</v>
      </c>
      <c r="F21" s="141">
        <v>28.523000000000003</v>
      </c>
      <c r="G21" s="140">
        <f>SUM(C21:F21)</f>
        <v>358.588</v>
      </c>
      <c r="H21" s="144">
        <f>G21/$G$9</f>
        <v>0.014534208819714655</v>
      </c>
      <c r="I21" s="143">
        <v>321.493</v>
      </c>
      <c r="J21" s="141">
        <v>379.77299999999997</v>
      </c>
      <c r="K21" s="142">
        <v>24.579000000000004</v>
      </c>
      <c r="L21" s="141">
        <v>23.088000000000005</v>
      </c>
      <c r="M21" s="140">
        <f>SUM(I21:L21)</f>
        <v>748.9329999999999</v>
      </c>
      <c r="N21" s="146">
        <f>IF(ISERROR(G21/M21-1),"         /0",(G21/M21-1))</f>
        <v>-0.5212014959949687</v>
      </c>
      <c r="O21" s="145">
        <v>568.6199999999999</v>
      </c>
      <c r="P21" s="141">
        <v>626.9250000000001</v>
      </c>
      <c r="Q21" s="142">
        <v>171.44900000000004</v>
      </c>
      <c r="R21" s="141">
        <v>154.73000000000008</v>
      </c>
      <c r="S21" s="140">
        <f>SUM(O21:R21)</f>
        <v>1521.7240000000002</v>
      </c>
      <c r="T21" s="144">
        <f>S21/$S$9</f>
        <v>0.01315446880435415</v>
      </c>
      <c r="U21" s="143">
        <v>1483.9479999999992</v>
      </c>
      <c r="V21" s="141">
        <v>1570.3009999999995</v>
      </c>
      <c r="W21" s="142">
        <v>139.234</v>
      </c>
      <c r="X21" s="141">
        <v>136.19</v>
      </c>
      <c r="Y21" s="140">
        <f>SUM(U21:X21)</f>
        <v>3329.672999999999</v>
      </c>
      <c r="Z21" s="139">
        <f>IF(ISERROR(S21/Y21-1),"         /0",IF(S21/Y21&gt;5,"  *  ",(S21/Y21-1)))</f>
        <v>-0.5429809473783159</v>
      </c>
    </row>
    <row r="22" spans="1:26" ht="18.75" customHeight="1">
      <c r="A22" s="147" t="s">
        <v>259</v>
      </c>
      <c r="B22" s="375" t="s">
        <v>260</v>
      </c>
      <c r="C22" s="145">
        <v>82.83299999999998</v>
      </c>
      <c r="D22" s="141">
        <v>145.62</v>
      </c>
      <c r="E22" s="142">
        <v>20.086</v>
      </c>
      <c r="F22" s="141">
        <v>32.343</v>
      </c>
      <c r="G22" s="140">
        <f>SUM(C22:F22)</f>
        <v>280.882</v>
      </c>
      <c r="H22" s="144">
        <f>G22/$G$9</f>
        <v>0.011384646562905316</v>
      </c>
      <c r="I22" s="143">
        <v>92.57799999999999</v>
      </c>
      <c r="J22" s="141">
        <v>170.69100000000003</v>
      </c>
      <c r="K22" s="142">
        <v>3.8929999999999993</v>
      </c>
      <c r="L22" s="141">
        <v>7.4319999999999995</v>
      </c>
      <c r="M22" s="140">
        <f>SUM(I22:L22)</f>
        <v>274.594</v>
      </c>
      <c r="N22" s="146">
        <f>IF(ISERROR(G22/M22-1),"         /0",(G22/M22-1))</f>
        <v>0.02289926218344185</v>
      </c>
      <c r="O22" s="145">
        <v>371.4049999999999</v>
      </c>
      <c r="P22" s="141">
        <v>694.331</v>
      </c>
      <c r="Q22" s="142">
        <v>110.65299999999998</v>
      </c>
      <c r="R22" s="141">
        <v>94.373</v>
      </c>
      <c r="S22" s="140">
        <f>SUM(O22:R22)</f>
        <v>1270.762</v>
      </c>
      <c r="T22" s="144">
        <f>S22/$S$9</f>
        <v>0.010985040051125359</v>
      </c>
      <c r="U22" s="143">
        <v>345.9659999999999</v>
      </c>
      <c r="V22" s="141">
        <v>638.1879999999999</v>
      </c>
      <c r="W22" s="142">
        <v>34.136999999999986</v>
      </c>
      <c r="X22" s="141">
        <v>58.678000000000004</v>
      </c>
      <c r="Y22" s="140">
        <f>SUM(U22:X22)</f>
        <v>1076.9689999999998</v>
      </c>
      <c r="Z22" s="139">
        <f>IF(ISERROR(S22/Y22-1),"         /0",IF(S22/Y22&gt;5,"  *  ",(S22/Y22-1)))</f>
        <v>0.1799429695747976</v>
      </c>
    </row>
    <row r="23" spans="1:26" ht="18.75" customHeight="1">
      <c r="A23" s="147" t="s">
        <v>269</v>
      </c>
      <c r="B23" s="375" t="s">
        <v>270</v>
      </c>
      <c r="C23" s="145">
        <v>98.287</v>
      </c>
      <c r="D23" s="141">
        <v>102.07499999999999</v>
      </c>
      <c r="E23" s="142">
        <v>36.879</v>
      </c>
      <c r="F23" s="141">
        <v>6.444</v>
      </c>
      <c r="G23" s="140">
        <f t="shared" si="8"/>
        <v>243.68499999999997</v>
      </c>
      <c r="H23" s="144">
        <f t="shared" si="1"/>
        <v>0.00987698605706874</v>
      </c>
      <c r="I23" s="143">
        <v>76.98499999999999</v>
      </c>
      <c r="J23" s="141">
        <v>76.705</v>
      </c>
      <c r="K23" s="142">
        <v>9.478</v>
      </c>
      <c r="L23" s="141">
        <v>3.452</v>
      </c>
      <c r="M23" s="140">
        <f t="shared" si="9"/>
        <v>166.62</v>
      </c>
      <c r="N23" s="146">
        <f t="shared" si="10"/>
        <v>0.462519505461529</v>
      </c>
      <c r="O23" s="145">
        <v>482.8509999999999</v>
      </c>
      <c r="P23" s="141">
        <v>436.155</v>
      </c>
      <c r="Q23" s="142">
        <v>131.64899999999997</v>
      </c>
      <c r="R23" s="141">
        <v>30.548000000000002</v>
      </c>
      <c r="S23" s="140">
        <f t="shared" si="11"/>
        <v>1081.2029999999997</v>
      </c>
      <c r="T23" s="144">
        <f t="shared" si="5"/>
        <v>0.009346406532770801</v>
      </c>
      <c r="U23" s="143">
        <v>385.29899999999975</v>
      </c>
      <c r="V23" s="141">
        <v>298.2339999999999</v>
      </c>
      <c r="W23" s="142">
        <v>73.057</v>
      </c>
      <c r="X23" s="141">
        <v>22.385</v>
      </c>
      <c r="Y23" s="140">
        <f t="shared" si="12"/>
        <v>778.9749999999997</v>
      </c>
      <c r="Z23" s="139">
        <f t="shared" si="13"/>
        <v>0.38798164254308576</v>
      </c>
    </row>
    <row r="24" spans="1:26" ht="18.75" customHeight="1">
      <c r="A24" s="147" t="s">
        <v>265</v>
      </c>
      <c r="B24" s="375" t="s">
        <v>266</v>
      </c>
      <c r="C24" s="145">
        <v>106.70100000000001</v>
      </c>
      <c r="D24" s="141">
        <v>47.306</v>
      </c>
      <c r="E24" s="142">
        <v>27.325000000000003</v>
      </c>
      <c r="F24" s="141">
        <v>20.663000000000004</v>
      </c>
      <c r="G24" s="140">
        <f t="shared" si="8"/>
        <v>201.995</v>
      </c>
      <c r="H24" s="144">
        <f t="shared" si="1"/>
        <v>0.008187216277561608</v>
      </c>
      <c r="I24" s="143">
        <v>194.423</v>
      </c>
      <c r="J24" s="141">
        <v>82.437</v>
      </c>
      <c r="K24" s="142">
        <v>33.004</v>
      </c>
      <c r="L24" s="141">
        <v>35.289</v>
      </c>
      <c r="M24" s="140">
        <f t="shared" si="9"/>
        <v>345.153</v>
      </c>
      <c r="N24" s="146">
        <f t="shared" si="10"/>
        <v>-0.41476678458538674</v>
      </c>
      <c r="O24" s="145">
        <v>565.8259999999999</v>
      </c>
      <c r="P24" s="141">
        <v>235.44500000000008</v>
      </c>
      <c r="Q24" s="142">
        <v>285.03599999999966</v>
      </c>
      <c r="R24" s="141">
        <v>127.34700000000007</v>
      </c>
      <c r="S24" s="140">
        <f t="shared" si="11"/>
        <v>1213.6539999999995</v>
      </c>
      <c r="T24" s="144">
        <f t="shared" si="5"/>
        <v>0.010491372734004079</v>
      </c>
      <c r="U24" s="143">
        <v>656.0549999999998</v>
      </c>
      <c r="V24" s="141">
        <v>324.91600000000005</v>
      </c>
      <c r="W24" s="142">
        <v>218.88100000000006</v>
      </c>
      <c r="X24" s="141">
        <v>161.72399999999996</v>
      </c>
      <c r="Y24" s="140">
        <f t="shared" si="12"/>
        <v>1361.5759999999998</v>
      </c>
      <c r="Z24" s="139">
        <f t="shared" si="13"/>
        <v>-0.1086402815560793</v>
      </c>
    </row>
    <row r="25" spans="1:26" ht="18.75" customHeight="1">
      <c r="A25" s="147" t="s">
        <v>263</v>
      </c>
      <c r="B25" s="375" t="s">
        <v>264</v>
      </c>
      <c r="C25" s="145">
        <v>84.893</v>
      </c>
      <c r="D25" s="141">
        <v>108.691</v>
      </c>
      <c r="E25" s="142">
        <v>0.866</v>
      </c>
      <c r="F25" s="141">
        <v>2.21</v>
      </c>
      <c r="G25" s="140">
        <f t="shared" si="8"/>
        <v>196.66000000000003</v>
      </c>
      <c r="H25" s="144">
        <f t="shared" si="1"/>
        <v>0.00797097924773022</v>
      </c>
      <c r="I25" s="143">
        <v>156.939</v>
      </c>
      <c r="J25" s="141">
        <v>82.06</v>
      </c>
      <c r="K25" s="142">
        <v>1.762</v>
      </c>
      <c r="L25" s="141">
        <v>1.656</v>
      </c>
      <c r="M25" s="140">
        <f t="shared" si="9"/>
        <v>242.417</v>
      </c>
      <c r="N25" s="146">
        <f t="shared" si="10"/>
        <v>-0.18875326400376202</v>
      </c>
      <c r="O25" s="145">
        <v>378.43300000000005</v>
      </c>
      <c r="P25" s="141">
        <v>452.406</v>
      </c>
      <c r="Q25" s="142">
        <v>9.324</v>
      </c>
      <c r="R25" s="141">
        <v>9.946</v>
      </c>
      <c r="S25" s="140">
        <f t="shared" si="11"/>
        <v>850.109</v>
      </c>
      <c r="T25" s="144">
        <f t="shared" si="5"/>
        <v>0.007348725735284914</v>
      </c>
      <c r="U25" s="143">
        <v>439.832</v>
      </c>
      <c r="V25" s="141">
        <v>375.38899999999995</v>
      </c>
      <c r="W25" s="142">
        <v>12.501999999999999</v>
      </c>
      <c r="X25" s="141">
        <v>14.380999999999998</v>
      </c>
      <c r="Y25" s="140">
        <f t="shared" si="12"/>
        <v>842.1039999999999</v>
      </c>
      <c r="Z25" s="139">
        <f t="shared" si="13"/>
        <v>0.009505951758927766</v>
      </c>
    </row>
    <row r="26" spans="1:26" ht="18.75" customHeight="1">
      <c r="A26" s="147" t="s">
        <v>321</v>
      </c>
      <c r="B26" s="375" t="s">
        <v>322</v>
      </c>
      <c r="C26" s="145">
        <v>50.412</v>
      </c>
      <c r="D26" s="141">
        <v>114.722</v>
      </c>
      <c r="E26" s="142">
        <v>0.281</v>
      </c>
      <c r="F26" s="141">
        <v>0.281</v>
      </c>
      <c r="G26" s="140">
        <f t="shared" si="8"/>
        <v>165.696</v>
      </c>
      <c r="H26" s="144">
        <f t="shared" si="1"/>
        <v>0.006715953307392995</v>
      </c>
      <c r="I26" s="143">
        <v>50.98700000000001</v>
      </c>
      <c r="J26" s="141">
        <v>135.254</v>
      </c>
      <c r="K26" s="142">
        <v>0.895</v>
      </c>
      <c r="L26" s="141">
        <v>0.42000000000000004</v>
      </c>
      <c r="M26" s="140">
        <f t="shared" si="9"/>
        <v>187.55599999999998</v>
      </c>
      <c r="N26" s="146">
        <f t="shared" si="10"/>
        <v>-0.11655185651218825</v>
      </c>
      <c r="O26" s="145">
        <v>212.85900000000004</v>
      </c>
      <c r="P26" s="141">
        <v>384.03800000000007</v>
      </c>
      <c r="Q26" s="142">
        <v>1.6660000000000004</v>
      </c>
      <c r="R26" s="141">
        <v>2.253</v>
      </c>
      <c r="S26" s="140">
        <f t="shared" si="11"/>
        <v>600.8160000000003</v>
      </c>
      <c r="T26" s="144">
        <f t="shared" si="5"/>
        <v>0.005193724571050233</v>
      </c>
      <c r="U26" s="143">
        <v>262.90099999999995</v>
      </c>
      <c r="V26" s="141">
        <v>498.142</v>
      </c>
      <c r="W26" s="142">
        <v>5.579999999999997</v>
      </c>
      <c r="X26" s="141">
        <v>8.817</v>
      </c>
      <c r="Y26" s="140">
        <f t="shared" si="12"/>
        <v>775.4399999999999</v>
      </c>
      <c r="Z26" s="139">
        <f t="shared" si="13"/>
        <v>-0.22519343856391172</v>
      </c>
    </row>
    <row r="27" spans="1:26" ht="18.75" customHeight="1">
      <c r="A27" s="147" t="s">
        <v>271</v>
      </c>
      <c r="B27" s="375" t="s">
        <v>272</v>
      </c>
      <c r="C27" s="145">
        <v>48.662</v>
      </c>
      <c r="D27" s="141">
        <v>111.025</v>
      </c>
      <c r="E27" s="142">
        <v>1.996</v>
      </c>
      <c r="F27" s="141">
        <v>2.11</v>
      </c>
      <c r="G27" s="140">
        <f t="shared" si="8"/>
        <v>163.79300000000003</v>
      </c>
      <c r="H27" s="144">
        <f t="shared" si="1"/>
        <v>0.006638821335927367</v>
      </c>
      <c r="I27" s="143">
        <v>81.643</v>
      </c>
      <c r="J27" s="141">
        <v>115.844</v>
      </c>
      <c r="K27" s="142">
        <v>0.125</v>
      </c>
      <c r="L27" s="141">
        <v>0.14</v>
      </c>
      <c r="M27" s="140">
        <f t="shared" si="9"/>
        <v>197.75199999999998</v>
      </c>
      <c r="N27" s="146">
        <f t="shared" si="10"/>
        <v>-0.17172519114850904</v>
      </c>
      <c r="O27" s="145">
        <v>258.0089999999999</v>
      </c>
      <c r="P27" s="141">
        <v>489.32300000000004</v>
      </c>
      <c r="Q27" s="142">
        <v>38.20099999999999</v>
      </c>
      <c r="R27" s="141">
        <v>52.409000000000006</v>
      </c>
      <c r="S27" s="140">
        <f t="shared" si="11"/>
        <v>837.9419999999999</v>
      </c>
      <c r="T27" s="144">
        <f t="shared" si="5"/>
        <v>0.007243548697962392</v>
      </c>
      <c r="U27" s="143">
        <v>374.156</v>
      </c>
      <c r="V27" s="141">
        <v>574.9710000000002</v>
      </c>
      <c r="W27" s="142">
        <v>0.813</v>
      </c>
      <c r="X27" s="141">
        <v>3.962</v>
      </c>
      <c r="Y27" s="140">
        <f t="shared" si="12"/>
        <v>953.9020000000002</v>
      </c>
      <c r="Z27" s="139">
        <f t="shared" si="13"/>
        <v>-0.12156385037456707</v>
      </c>
    </row>
    <row r="28" spans="1:26" ht="18.75" customHeight="1">
      <c r="A28" s="147" t="s">
        <v>314</v>
      </c>
      <c r="B28" s="375" t="s">
        <v>315</v>
      </c>
      <c r="C28" s="145">
        <v>65.082</v>
      </c>
      <c r="D28" s="141">
        <v>84.639</v>
      </c>
      <c r="E28" s="142">
        <v>4.812</v>
      </c>
      <c r="F28" s="141">
        <v>4.922000000000001</v>
      </c>
      <c r="G28" s="140">
        <f t="shared" si="8"/>
        <v>159.455</v>
      </c>
      <c r="H28" s="144">
        <f t="shared" si="1"/>
        <v>0.006462994487678339</v>
      </c>
      <c r="I28" s="143">
        <v>47.41899999999999</v>
      </c>
      <c r="J28" s="141">
        <v>103.42800000000001</v>
      </c>
      <c r="K28" s="142">
        <v>0.018</v>
      </c>
      <c r="L28" s="141">
        <v>0.04</v>
      </c>
      <c r="M28" s="140">
        <f t="shared" si="9"/>
        <v>150.905</v>
      </c>
      <c r="N28" s="146">
        <f t="shared" si="10"/>
        <v>0.056658162420065716</v>
      </c>
      <c r="O28" s="145">
        <v>386.45700000000016</v>
      </c>
      <c r="P28" s="141">
        <v>455.79000000000013</v>
      </c>
      <c r="Q28" s="142">
        <v>26.229000000000003</v>
      </c>
      <c r="R28" s="141">
        <v>41.870000000000005</v>
      </c>
      <c r="S28" s="140">
        <f t="shared" si="11"/>
        <v>910.3460000000003</v>
      </c>
      <c r="T28" s="144">
        <f t="shared" si="5"/>
        <v>0.007869441540100955</v>
      </c>
      <c r="U28" s="143">
        <v>192.96699999999996</v>
      </c>
      <c r="V28" s="141">
        <v>334.509</v>
      </c>
      <c r="W28" s="142">
        <v>2.7999999999999994</v>
      </c>
      <c r="X28" s="141">
        <v>4.393</v>
      </c>
      <c r="Y28" s="140">
        <f t="shared" si="12"/>
        <v>534.669</v>
      </c>
      <c r="Z28" s="139">
        <f t="shared" si="13"/>
        <v>0.702634714187657</v>
      </c>
    </row>
    <row r="29" spans="1:26" ht="18.75" customHeight="1">
      <c r="A29" s="147" t="s">
        <v>284</v>
      </c>
      <c r="B29" s="375" t="s">
        <v>285</v>
      </c>
      <c r="C29" s="145">
        <v>63.258</v>
      </c>
      <c r="D29" s="141">
        <v>81.60700000000001</v>
      </c>
      <c r="E29" s="142">
        <v>1.3</v>
      </c>
      <c r="F29" s="141">
        <v>0.8</v>
      </c>
      <c r="G29" s="140">
        <f t="shared" si="8"/>
        <v>146.96500000000003</v>
      </c>
      <c r="H29" s="144">
        <f t="shared" si="1"/>
        <v>0.0059567525940337224</v>
      </c>
      <c r="I29" s="143">
        <v>35.449999999999996</v>
      </c>
      <c r="J29" s="141">
        <v>37.106</v>
      </c>
      <c r="K29" s="142">
        <v>0.4</v>
      </c>
      <c r="L29" s="141">
        <v>0.4</v>
      </c>
      <c r="M29" s="140">
        <f t="shared" si="9"/>
        <v>73.35600000000001</v>
      </c>
      <c r="N29" s="146">
        <f t="shared" si="10"/>
        <v>1.0034489339658652</v>
      </c>
      <c r="O29" s="145">
        <v>271.60499999999996</v>
      </c>
      <c r="P29" s="141">
        <v>278.17</v>
      </c>
      <c r="Q29" s="142">
        <v>4.436999999999999</v>
      </c>
      <c r="R29" s="141">
        <v>5.744</v>
      </c>
      <c r="S29" s="140">
        <f t="shared" si="11"/>
        <v>559.956</v>
      </c>
      <c r="T29" s="144">
        <f t="shared" si="5"/>
        <v>0.00484051229645516</v>
      </c>
      <c r="U29" s="143">
        <v>164.90800000000002</v>
      </c>
      <c r="V29" s="141">
        <v>158.04300000000003</v>
      </c>
      <c r="W29" s="142">
        <v>0.87</v>
      </c>
      <c r="X29" s="141">
        <v>1.718</v>
      </c>
      <c r="Y29" s="140">
        <f t="shared" si="12"/>
        <v>325.53900000000004</v>
      </c>
      <c r="Z29" s="139">
        <f t="shared" si="13"/>
        <v>0.7200888372821688</v>
      </c>
    </row>
    <row r="30" spans="1:26" ht="18.75" customHeight="1">
      <c r="A30" s="147" t="s">
        <v>280</v>
      </c>
      <c r="B30" s="375" t="s">
        <v>281</v>
      </c>
      <c r="C30" s="145">
        <v>12.485999999999999</v>
      </c>
      <c r="D30" s="141">
        <v>45.870000000000005</v>
      </c>
      <c r="E30" s="142">
        <v>17.799000000000003</v>
      </c>
      <c r="F30" s="141">
        <v>29.835000000000004</v>
      </c>
      <c r="G30" s="140">
        <f t="shared" si="8"/>
        <v>105.99000000000001</v>
      </c>
      <c r="H30" s="144">
        <f t="shared" si="1"/>
        <v>0.004295963035019455</v>
      </c>
      <c r="I30" s="143">
        <v>18.073999999999998</v>
      </c>
      <c r="J30" s="141">
        <v>71.46100000000001</v>
      </c>
      <c r="K30" s="142">
        <v>22.992000000000004</v>
      </c>
      <c r="L30" s="141">
        <v>28.418000000000003</v>
      </c>
      <c r="M30" s="140">
        <f t="shared" si="9"/>
        <v>140.94500000000002</v>
      </c>
      <c r="N30" s="146">
        <f t="shared" si="10"/>
        <v>-0.2480045407783178</v>
      </c>
      <c r="O30" s="145">
        <v>70.171</v>
      </c>
      <c r="P30" s="141">
        <v>230.35999999999996</v>
      </c>
      <c r="Q30" s="142">
        <v>95.64399999999999</v>
      </c>
      <c r="R30" s="141">
        <v>120.93</v>
      </c>
      <c r="S30" s="140">
        <f t="shared" si="11"/>
        <v>517.105</v>
      </c>
      <c r="T30" s="144">
        <f t="shared" si="5"/>
        <v>0.004470088919590906</v>
      </c>
      <c r="U30" s="143">
        <v>85.91</v>
      </c>
      <c r="V30" s="141">
        <v>266.8190000000001</v>
      </c>
      <c r="W30" s="142">
        <v>94.76599999999999</v>
      </c>
      <c r="X30" s="141">
        <v>94.90499999999999</v>
      </c>
      <c r="Y30" s="140">
        <f t="shared" si="12"/>
        <v>542.4</v>
      </c>
      <c r="Z30" s="139">
        <f t="shared" si="13"/>
        <v>-0.04663532448377572</v>
      </c>
    </row>
    <row r="31" spans="1:26" ht="18.75" customHeight="1">
      <c r="A31" s="147" t="s">
        <v>470</v>
      </c>
      <c r="B31" s="375" t="s">
        <v>471</v>
      </c>
      <c r="C31" s="145">
        <v>3.4</v>
      </c>
      <c r="D31" s="141">
        <v>100.149</v>
      </c>
      <c r="E31" s="142">
        <v>0</v>
      </c>
      <c r="F31" s="141">
        <v>0</v>
      </c>
      <c r="G31" s="140">
        <f t="shared" si="8"/>
        <v>103.549</v>
      </c>
      <c r="H31" s="144">
        <f t="shared" si="1"/>
        <v>0.004197024967574578</v>
      </c>
      <c r="I31" s="143">
        <v>58.467</v>
      </c>
      <c r="J31" s="141">
        <v>113.194</v>
      </c>
      <c r="K31" s="142">
        <v>0</v>
      </c>
      <c r="L31" s="141">
        <v>0.07</v>
      </c>
      <c r="M31" s="140">
        <f t="shared" si="9"/>
        <v>171.731</v>
      </c>
      <c r="N31" s="146" t="s">
        <v>50</v>
      </c>
      <c r="O31" s="145">
        <v>32.539</v>
      </c>
      <c r="P31" s="141">
        <v>265.745</v>
      </c>
      <c r="Q31" s="142">
        <v>1.2550000000000003</v>
      </c>
      <c r="R31" s="141">
        <v>1.108</v>
      </c>
      <c r="S31" s="140">
        <f t="shared" si="11"/>
        <v>300.647</v>
      </c>
      <c r="T31" s="144">
        <f t="shared" si="5"/>
        <v>0.0025989283093535106</v>
      </c>
      <c r="U31" s="143">
        <v>173.19400000000002</v>
      </c>
      <c r="V31" s="141">
        <v>393.60999999999996</v>
      </c>
      <c r="W31" s="142">
        <v>0.5800000000000001</v>
      </c>
      <c r="X31" s="141">
        <v>0.7800000000000002</v>
      </c>
      <c r="Y31" s="140">
        <f t="shared" si="12"/>
        <v>568.164</v>
      </c>
      <c r="Z31" s="139">
        <f t="shared" si="13"/>
        <v>-0.47084468568934323</v>
      </c>
    </row>
    <row r="32" spans="1:26" ht="18.75" customHeight="1">
      <c r="A32" s="147" t="s">
        <v>296</v>
      </c>
      <c r="B32" s="375" t="s">
        <v>297</v>
      </c>
      <c r="C32" s="145">
        <v>37.379000000000005</v>
      </c>
      <c r="D32" s="141">
        <v>44.847</v>
      </c>
      <c r="E32" s="142">
        <v>4.576</v>
      </c>
      <c r="F32" s="141">
        <v>9.712</v>
      </c>
      <c r="G32" s="140">
        <f t="shared" si="8"/>
        <v>96.514</v>
      </c>
      <c r="H32" s="144">
        <f t="shared" si="1"/>
        <v>0.00391188391699092</v>
      </c>
      <c r="I32" s="143">
        <v>74.932</v>
      </c>
      <c r="J32" s="141">
        <v>132.61100000000002</v>
      </c>
      <c r="K32" s="142">
        <v>15.45</v>
      </c>
      <c r="L32" s="141">
        <v>4.499999999999998</v>
      </c>
      <c r="M32" s="140">
        <f t="shared" si="9"/>
        <v>227.493</v>
      </c>
      <c r="N32" s="146">
        <f t="shared" si="10"/>
        <v>-0.5757495835036682</v>
      </c>
      <c r="O32" s="145">
        <v>174.42</v>
      </c>
      <c r="P32" s="141">
        <v>297.90299999999996</v>
      </c>
      <c r="Q32" s="142">
        <v>38.92299999999998</v>
      </c>
      <c r="R32" s="141">
        <v>39.65100000000001</v>
      </c>
      <c r="S32" s="140">
        <f t="shared" si="11"/>
        <v>550.8969999999999</v>
      </c>
      <c r="T32" s="144">
        <f t="shared" si="5"/>
        <v>0.004762202213352938</v>
      </c>
      <c r="U32" s="143">
        <v>175.89299999999997</v>
      </c>
      <c r="V32" s="141">
        <v>565.256</v>
      </c>
      <c r="W32" s="142">
        <v>64.384</v>
      </c>
      <c r="X32" s="141">
        <v>45.24400000000001</v>
      </c>
      <c r="Y32" s="140">
        <f t="shared" si="12"/>
        <v>850.7769999999999</v>
      </c>
      <c r="Z32" s="139">
        <f t="shared" si="13"/>
        <v>-0.3524777938284651</v>
      </c>
    </row>
    <row r="33" spans="1:26" ht="18.75" customHeight="1">
      <c r="A33" s="147" t="s">
        <v>314</v>
      </c>
      <c r="B33" s="375" t="s">
        <v>335</v>
      </c>
      <c r="C33" s="145">
        <v>50.13399999999999</v>
      </c>
      <c r="D33" s="141">
        <v>39.209999999999994</v>
      </c>
      <c r="E33" s="142">
        <v>1.271</v>
      </c>
      <c r="F33" s="141">
        <v>3.2299999999999995</v>
      </c>
      <c r="G33" s="140">
        <f>SUM(C33:F33)</f>
        <v>93.845</v>
      </c>
      <c r="H33" s="144">
        <f>G33/$G$9</f>
        <v>0.0038037046044098566</v>
      </c>
      <c r="I33" s="143">
        <v>31.9</v>
      </c>
      <c r="J33" s="141">
        <v>39.281000000000006</v>
      </c>
      <c r="K33" s="142">
        <v>11.178999999999998</v>
      </c>
      <c r="L33" s="141">
        <v>12.972999999999999</v>
      </c>
      <c r="M33" s="140">
        <f>SUM(I33:L33)</f>
        <v>95.33300000000001</v>
      </c>
      <c r="N33" s="146">
        <f>IF(ISERROR(G33/M33-1),"         /0",(G33/M33-1))</f>
        <v>-0.015608446183378422</v>
      </c>
      <c r="O33" s="145">
        <v>258.2740000000001</v>
      </c>
      <c r="P33" s="141">
        <v>218.84000000000003</v>
      </c>
      <c r="Q33" s="142">
        <v>18.767000000000003</v>
      </c>
      <c r="R33" s="141">
        <v>29.823999999999998</v>
      </c>
      <c r="S33" s="140">
        <f>SUM(O33:R33)</f>
        <v>525.7050000000002</v>
      </c>
      <c r="T33" s="144">
        <f>S33/$S$9</f>
        <v>0.00454443119960847</v>
      </c>
      <c r="U33" s="143">
        <v>130.31900000000002</v>
      </c>
      <c r="V33" s="141">
        <v>130.05900000000003</v>
      </c>
      <c r="W33" s="142">
        <v>78.486</v>
      </c>
      <c r="X33" s="141">
        <v>102.46000000000001</v>
      </c>
      <c r="Y33" s="140">
        <f>SUM(U33:X33)</f>
        <v>441.32400000000007</v>
      </c>
      <c r="Z33" s="139">
        <f>IF(ISERROR(S33/Y33-1),"         /0",IF(S33/Y33&gt;5,"  *  ",(S33/Y33-1)))</f>
        <v>0.1911996628327488</v>
      </c>
    </row>
    <row r="34" spans="1:26" ht="18.75" customHeight="1">
      <c r="A34" s="147" t="s">
        <v>278</v>
      </c>
      <c r="B34" s="375" t="s">
        <v>279</v>
      </c>
      <c r="C34" s="145">
        <v>33.033</v>
      </c>
      <c r="D34" s="141">
        <v>55.099000000000004</v>
      </c>
      <c r="E34" s="142">
        <v>1.2409999999999999</v>
      </c>
      <c r="F34" s="141">
        <v>0.842</v>
      </c>
      <c r="G34" s="140">
        <f t="shared" si="8"/>
        <v>90.215</v>
      </c>
      <c r="H34" s="144">
        <f t="shared" si="1"/>
        <v>0.0036565742542153043</v>
      </c>
      <c r="I34" s="143">
        <v>18.003</v>
      </c>
      <c r="J34" s="141">
        <v>41.69</v>
      </c>
      <c r="K34" s="142">
        <v>0.7150000000000001</v>
      </c>
      <c r="L34" s="141">
        <v>0.29100000000000004</v>
      </c>
      <c r="M34" s="140">
        <f t="shared" si="9"/>
        <v>60.699</v>
      </c>
      <c r="N34" s="146" t="s">
        <v>50</v>
      </c>
      <c r="O34" s="145">
        <v>109.55900000000003</v>
      </c>
      <c r="P34" s="141">
        <v>277.51000000000005</v>
      </c>
      <c r="Q34" s="142">
        <v>10.361999999999998</v>
      </c>
      <c r="R34" s="141">
        <v>19.09400000000001</v>
      </c>
      <c r="S34" s="140">
        <f t="shared" si="11"/>
        <v>416.5250000000001</v>
      </c>
      <c r="T34" s="144">
        <f t="shared" si="5"/>
        <v>0.0036006300214320155</v>
      </c>
      <c r="U34" s="143">
        <v>74.99499999999999</v>
      </c>
      <c r="V34" s="141">
        <v>186.43900000000002</v>
      </c>
      <c r="W34" s="142">
        <v>2.185</v>
      </c>
      <c r="X34" s="141">
        <v>2.444</v>
      </c>
      <c r="Y34" s="140">
        <f t="shared" si="12"/>
        <v>266.06300000000005</v>
      </c>
      <c r="Z34" s="139">
        <f t="shared" si="13"/>
        <v>0.5655126793278284</v>
      </c>
    </row>
    <row r="35" spans="1:26" ht="18.75" customHeight="1">
      <c r="A35" s="147" t="s">
        <v>298</v>
      </c>
      <c r="B35" s="375" t="s">
        <v>299</v>
      </c>
      <c r="C35" s="145">
        <v>0</v>
      </c>
      <c r="D35" s="141">
        <v>0</v>
      </c>
      <c r="E35" s="142">
        <v>33.858999999999995</v>
      </c>
      <c r="F35" s="141">
        <v>48.72399999999999</v>
      </c>
      <c r="G35" s="140">
        <f t="shared" si="8"/>
        <v>82.58299999999998</v>
      </c>
      <c r="H35" s="144">
        <f t="shared" si="1"/>
        <v>0.0033472357328145253</v>
      </c>
      <c r="I35" s="143"/>
      <c r="J35" s="141"/>
      <c r="K35" s="142">
        <v>85.67800000000001</v>
      </c>
      <c r="L35" s="141">
        <v>77.354</v>
      </c>
      <c r="M35" s="140">
        <f t="shared" si="9"/>
        <v>163.032</v>
      </c>
      <c r="N35" s="146">
        <f t="shared" si="10"/>
        <v>-0.4934552725845234</v>
      </c>
      <c r="O35" s="145"/>
      <c r="P35" s="141"/>
      <c r="Q35" s="142">
        <v>155.17300000000006</v>
      </c>
      <c r="R35" s="141">
        <v>190.652</v>
      </c>
      <c r="S35" s="140">
        <f t="shared" si="11"/>
        <v>345.82500000000005</v>
      </c>
      <c r="T35" s="144">
        <f t="shared" si="5"/>
        <v>0.0029894673240783306</v>
      </c>
      <c r="U35" s="143">
        <v>1.5</v>
      </c>
      <c r="V35" s="141">
        <v>2.3</v>
      </c>
      <c r="W35" s="142">
        <v>199.906</v>
      </c>
      <c r="X35" s="141">
        <v>223.638</v>
      </c>
      <c r="Y35" s="140">
        <f t="shared" si="12"/>
        <v>427.34400000000005</v>
      </c>
      <c r="Z35" s="139">
        <f t="shared" si="13"/>
        <v>-0.19075732899022801</v>
      </c>
    </row>
    <row r="36" spans="1:26" ht="18.75" customHeight="1">
      <c r="A36" s="147" t="s">
        <v>343</v>
      </c>
      <c r="B36" s="375" t="s">
        <v>344</v>
      </c>
      <c r="C36" s="145">
        <v>15.26</v>
      </c>
      <c r="D36" s="141">
        <v>33.919000000000004</v>
      </c>
      <c r="E36" s="142">
        <v>10.273</v>
      </c>
      <c r="F36" s="141">
        <v>19.813000000000002</v>
      </c>
      <c r="G36" s="140">
        <f t="shared" si="8"/>
        <v>79.265</v>
      </c>
      <c r="H36" s="144">
        <f t="shared" si="1"/>
        <v>0.0032127512970168606</v>
      </c>
      <c r="I36" s="143">
        <v>13</v>
      </c>
      <c r="J36" s="141">
        <v>25</v>
      </c>
      <c r="K36" s="142">
        <v>5.094</v>
      </c>
      <c r="L36" s="141">
        <v>21.259000000000004</v>
      </c>
      <c r="M36" s="140">
        <f t="shared" si="9"/>
        <v>64.35300000000001</v>
      </c>
      <c r="N36" s="146">
        <f t="shared" si="10"/>
        <v>0.23172190884651833</v>
      </c>
      <c r="O36" s="145">
        <v>65.42</v>
      </c>
      <c r="P36" s="141">
        <v>136.06899999999996</v>
      </c>
      <c r="Q36" s="142">
        <v>31.256000000000007</v>
      </c>
      <c r="R36" s="141">
        <v>67.55199999999999</v>
      </c>
      <c r="S36" s="140">
        <f t="shared" si="11"/>
        <v>300.29699999999997</v>
      </c>
      <c r="T36" s="144">
        <f t="shared" si="5"/>
        <v>0.002595902751445819</v>
      </c>
      <c r="U36" s="143">
        <v>58.393</v>
      </c>
      <c r="V36" s="141">
        <v>109.397</v>
      </c>
      <c r="W36" s="142">
        <v>41.33900000000001</v>
      </c>
      <c r="X36" s="141">
        <v>86.15499999999999</v>
      </c>
      <c r="Y36" s="140">
        <f t="shared" si="12"/>
        <v>295.284</v>
      </c>
      <c r="Z36" s="139">
        <f t="shared" si="13"/>
        <v>0.01697687649855717</v>
      </c>
    </row>
    <row r="37" spans="1:26" ht="18.75" customHeight="1">
      <c r="A37" s="147" t="s">
        <v>274</v>
      </c>
      <c r="B37" s="375" t="s">
        <v>275</v>
      </c>
      <c r="C37" s="145">
        <v>23.375</v>
      </c>
      <c r="D37" s="141">
        <v>31.107999999999997</v>
      </c>
      <c r="E37" s="142">
        <v>9.193999999999999</v>
      </c>
      <c r="F37" s="141">
        <v>10.027</v>
      </c>
      <c r="G37" s="140">
        <f t="shared" si="8"/>
        <v>73.704</v>
      </c>
      <c r="H37" s="144">
        <f t="shared" si="1"/>
        <v>0.002987354085603112</v>
      </c>
      <c r="I37" s="143">
        <v>15.588999999999999</v>
      </c>
      <c r="J37" s="141">
        <v>34.578</v>
      </c>
      <c r="K37" s="142">
        <v>17.244999999999997</v>
      </c>
      <c r="L37" s="141">
        <v>12.770999999999999</v>
      </c>
      <c r="M37" s="140">
        <f t="shared" si="9"/>
        <v>80.183</v>
      </c>
      <c r="N37" s="146">
        <f t="shared" si="10"/>
        <v>-0.08080266390631452</v>
      </c>
      <c r="O37" s="145">
        <v>111.35100000000001</v>
      </c>
      <c r="P37" s="141">
        <v>114.614</v>
      </c>
      <c r="Q37" s="142">
        <v>51.467999999999975</v>
      </c>
      <c r="R37" s="141">
        <v>39.68300000000001</v>
      </c>
      <c r="S37" s="140">
        <f t="shared" si="11"/>
        <v>317.116</v>
      </c>
      <c r="T37" s="144">
        <f t="shared" si="5"/>
        <v>0.0027412937755871432</v>
      </c>
      <c r="U37" s="143">
        <v>108.95200000000001</v>
      </c>
      <c r="V37" s="141">
        <v>145.38599999999997</v>
      </c>
      <c r="W37" s="142">
        <v>71.69400000000003</v>
      </c>
      <c r="X37" s="141">
        <v>67.53500000000001</v>
      </c>
      <c r="Y37" s="140">
        <f t="shared" si="12"/>
        <v>393.567</v>
      </c>
      <c r="Z37" s="139">
        <f t="shared" si="13"/>
        <v>-0.194251550561912</v>
      </c>
    </row>
    <row r="38" spans="1:26" ht="18.75" customHeight="1">
      <c r="A38" s="147" t="s">
        <v>304</v>
      </c>
      <c r="B38" s="375" t="s">
        <v>305</v>
      </c>
      <c r="C38" s="145">
        <v>58.742</v>
      </c>
      <c r="D38" s="141">
        <v>12.515</v>
      </c>
      <c r="E38" s="142">
        <v>1.262</v>
      </c>
      <c r="F38" s="141">
        <v>0.971</v>
      </c>
      <c r="G38" s="140">
        <f t="shared" si="8"/>
        <v>73.49000000000001</v>
      </c>
      <c r="H38" s="144">
        <f t="shared" si="1"/>
        <v>0.002978680285343709</v>
      </c>
      <c r="I38" s="143">
        <v>79.893</v>
      </c>
      <c r="J38" s="141">
        <v>22.167</v>
      </c>
      <c r="K38" s="142">
        <v>1.592</v>
      </c>
      <c r="L38" s="141">
        <v>2.009</v>
      </c>
      <c r="M38" s="140">
        <f t="shared" si="9"/>
        <v>105.661</v>
      </c>
      <c r="N38" s="146">
        <f t="shared" si="10"/>
        <v>-0.3044737414940233</v>
      </c>
      <c r="O38" s="145">
        <v>308.09999999999997</v>
      </c>
      <c r="P38" s="141">
        <v>60.078999999999986</v>
      </c>
      <c r="Q38" s="142">
        <v>7.397000000000001</v>
      </c>
      <c r="R38" s="141">
        <v>6.801999999999999</v>
      </c>
      <c r="S38" s="140">
        <f t="shared" si="11"/>
        <v>382.378</v>
      </c>
      <c r="T38" s="144">
        <f t="shared" si="5"/>
        <v>0.0033054479475064665</v>
      </c>
      <c r="U38" s="143">
        <v>408.278</v>
      </c>
      <c r="V38" s="141">
        <v>154.7600000000001</v>
      </c>
      <c r="W38" s="142">
        <v>9.942999999999998</v>
      </c>
      <c r="X38" s="141">
        <v>7.5649999999999995</v>
      </c>
      <c r="Y38" s="140">
        <f t="shared" si="12"/>
        <v>580.5460000000002</v>
      </c>
      <c r="Z38" s="139">
        <f t="shared" si="13"/>
        <v>-0.3413476279226799</v>
      </c>
    </row>
    <row r="39" spans="1:26" ht="18.75" customHeight="1">
      <c r="A39" s="147" t="s">
        <v>338</v>
      </c>
      <c r="B39" s="375" t="s">
        <v>338</v>
      </c>
      <c r="C39" s="145">
        <v>6.7</v>
      </c>
      <c r="D39" s="141">
        <v>61.826</v>
      </c>
      <c r="E39" s="142">
        <v>0.301</v>
      </c>
      <c r="F39" s="141">
        <v>0.313</v>
      </c>
      <c r="G39" s="140">
        <f t="shared" si="8"/>
        <v>69.14</v>
      </c>
      <c r="H39" s="144">
        <f t="shared" si="1"/>
        <v>0.0028023670557717245</v>
      </c>
      <c r="I39" s="143">
        <v>5.6000000000000005</v>
      </c>
      <c r="J39" s="141">
        <v>59.193999999999996</v>
      </c>
      <c r="K39" s="142">
        <v>0.115</v>
      </c>
      <c r="L39" s="141">
        <v>0.15</v>
      </c>
      <c r="M39" s="140">
        <f t="shared" si="9"/>
        <v>65.059</v>
      </c>
      <c r="N39" s="146">
        <f t="shared" si="10"/>
        <v>0.06272767795385725</v>
      </c>
      <c r="O39" s="145">
        <v>24.150000000000002</v>
      </c>
      <c r="P39" s="141">
        <v>269.682</v>
      </c>
      <c r="Q39" s="142">
        <v>0.301</v>
      </c>
      <c r="R39" s="141">
        <v>0.41300000000000003</v>
      </c>
      <c r="S39" s="140">
        <f t="shared" si="11"/>
        <v>294.546</v>
      </c>
      <c r="T39" s="144">
        <f t="shared" si="5"/>
        <v>0.002546188512796865</v>
      </c>
      <c r="U39" s="143">
        <v>37.6</v>
      </c>
      <c r="V39" s="141">
        <v>332.48799999999994</v>
      </c>
      <c r="W39" s="142">
        <v>0.21500000000000002</v>
      </c>
      <c r="X39" s="141">
        <v>0.3</v>
      </c>
      <c r="Y39" s="140">
        <f t="shared" si="12"/>
        <v>370.60299999999995</v>
      </c>
      <c r="Z39" s="139">
        <f t="shared" si="13"/>
        <v>-0.20522499817864392</v>
      </c>
    </row>
    <row r="40" spans="1:26" ht="18.75" customHeight="1">
      <c r="A40" s="147" t="s">
        <v>472</v>
      </c>
      <c r="B40" s="375" t="s">
        <v>473</v>
      </c>
      <c r="C40" s="145">
        <v>3.32</v>
      </c>
      <c r="D40" s="141">
        <v>22.428000000000004</v>
      </c>
      <c r="E40" s="142">
        <v>4.624</v>
      </c>
      <c r="F40" s="141">
        <v>36.1</v>
      </c>
      <c r="G40" s="140">
        <f t="shared" si="8"/>
        <v>66.47200000000001</v>
      </c>
      <c r="H40" s="144">
        <f t="shared" si="1"/>
        <v>0.0026942282749675747</v>
      </c>
      <c r="I40" s="143">
        <v>3</v>
      </c>
      <c r="J40" s="141">
        <v>15.379999999999999</v>
      </c>
      <c r="K40" s="142">
        <v>0.12</v>
      </c>
      <c r="L40" s="141">
        <v>0.15</v>
      </c>
      <c r="M40" s="140">
        <f t="shared" si="9"/>
        <v>18.65</v>
      </c>
      <c r="N40" s="146">
        <f t="shared" si="10"/>
        <v>2.5641823056300277</v>
      </c>
      <c r="O40" s="145">
        <v>13.612000000000002</v>
      </c>
      <c r="P40" s="141">
        <v>45.839999999999996</v>
      </c>
      <c r="Q40" s="142">
        <v>19.880000000000003</v>
      </c>
      <c r="R40" s="141">
        <v>57.306</v>
      </c>
      <c r="S40" s="140">
        <f t="shared" si="11"/>
        <v>136.63799999999998</v>
      </c>
      <c r="T40" s="144">
        <f t="shared" si="5"/>
        <v>0.0011811605182604347</v>
      </c>
      <c r="U40" s="143">
        <v>7.0809999999999995</v>
      </c>
      <c r="V40" s="141">
        <v>35.788</v>
      </c>
      <c r="W40" s="142">
        <v>0.713</v>
      </c>
      <c r="X40" s="141">
        <v>0.7300000000000001</v>
      </c>
      <c r="Y40" s="140">
        <f t="shared" si="12"/>
        <v>44.312</v>
      </c>
      <c r="Z40" s="139">
        <f t="shared" si="13"/>
        <v>2.083543961003791</v>
      </c>
    </row>
    <row r="41" spans="1:26" ht="18.75" customHeight="1">
      <c r="A41" s="147" t="s">
        <v>346</v>
      </c>
      <c r="B41" s="375" t="s">
        <v>347</v>
      </c>
      <c r="C41" s="145">
        <v>8.98</v>
      </c>
      <c r="D41" s="141">
        <v>47.58</v>
      </c>
      <c r="E41" s="142">
        <v>0.064</v>
      </c>
      <c r="F41" s="141">
        <v>7.7620000000000005</v>
      </c>
      <c r="G41" s="140">
        <f t="shared" si="8"/>
        <v>64.386</v>
      </c>
      <c r="H41" s="144">
        <f t="shared" si="1"/>
        <v>0.0026096789883268477</v>
      </c>
      <c r="I41" s="143">
        <v>4.26</v>
      </c>
      <c r="J41" s="141">
        <v>26.612</v>
      </c>
      <c r="K41" s="142">
        <v>0.73</v>
      </c>
      <c r="L41" s="141">
        <v>7.93</v>
      </c>
      <c r="M41" s="140">
        <f t="shared" si="9"/>
        <v>39.532</v>
      </c>
      <c r="N41" s="146">
        <f t="shared" si="10"/>
        <v>0.6287058585449763</v>
      </c>
      <c r="O41" s="145">
        <v>61.2</v>
      </c>
      <c r="P41" s="141">
        <v>199.034</v>
      </c>
      <c r="Q41" s="142">
        <v>0.064</v>
      </c>
      <c r="R41" s="141">
        <v>37.272</v>
      </c>
      <c r="S41" s="140">
        <f t="shared" si="11"/>
        <v>297.57</v>
      </c>
      <c r="T41" s="144">
        <f t="shared" si="5"/>
        <v>0.00257232933311932</v>
      </c>
      <c r="U41" s="143">
        <v>56.71</v>
      </c>
      <c r="V41" s="141">
        <v>187.83400000000003</v>
      </c>
      <c r="W41" s="142">
        <v>0.8200000000000001</v>
      </c>
      <c r="X41" s="141">
        <v>8.129999999999999</v>
      </c>
      <c r="Y41" s="140">
        <f t="shared" si="12"/>
        <v>253.49400000000003</v>
      </c>
      <c r="Z41" s="139">
        <f t="shared" si="13"/>
        <v>0.17387393784468252</v>
      </c>
    </row>
    <row r="42" spans="1:26" ht="18.75" customHeight="1">
      <c r="A42" s="147" t="s">
        <v>306</v>
      </c>
      <c r="B42" s="375" t="s">
        <v>307</v>
      </c>
      <c r="C42" s="145">
        <v>28.134999999999998</v>
      </c>
      <c r="D42" s="141">
        <v>8.546</v>
      </c>
      <c r="E42" s="142">
        <v>4.703</v>
      </c>
      <c r="F42" s="141">
        <v>21.830000000000002</v>
      </c>
      <c r="G42" s="140">
        <f t="shared" si="8"/>
        <v>63.214</v>
      </c>
      <c r="H42" s="144">
        <f t="shared" si="1"/>
        <v>0.0025621757457846947</v>
      </c>
      <c r="I42" s="143">
        <v>14.57</v>
      </c>
      <c r="J42" s="141">
        <v>7.630999999999999</v>
      </c>
      <c r="K42" s="142">
        <v>15.971</v>
      </c>
      <c r="L42" s="141">
        <v>13.343</v>
      </c>
      <c r="M42" s="140">
        <f t="shared" si="9"/>
        <v>51.515</v>
      </c>
      <c r="N42" s="146">
        <f t="shared" si="10"/>
        <v>0.22709890323206827</v>
      </c>
      <c r="O42" s="145">
        <v>99.01800000000001</v>
      </c>
      <c r="P42" s="141">
        <v>40.317</v>
      </c>
      <c r="Q42" s="142">
        <v>45.99700000000001</v>
      </c>
      <c r="R42" s="141">
        <v>97.744</v>
      </c>
      <c r="S42" s="140">
        <f t="shared" si="11"/>
        <v>283.076</v>
      </c>
      <c r="T42" s="144">
        <f t="shared" si="5"/>
        <v>0.002447036657936232</v>
      </c>
      <c r="U42" s="143">
        <v>51.041000000000004</v>
      </c>
      <c r="V42" s="141">
        <v>33.556</v>
      </c>
      <c r="W42" s="142">
        <v>32.719</v>
      </c>
      <c r="X42" s="141">
        <v>32.959999999999994</v>
      </c>
      <c r="Y42" s="140">
        <f t="shared" si="12"/>
        <v>150.276</v>
      </c>
      <c r="Z42" s="139">
        <f t="shared" si="13"/>
        <v>0.8837073118794752</v>
      </c>
    </row>
    <row r="43" spans="1:26" ht="18.75" customHeight="1">
      <c r="A43" s="147" t="s">
        <v>300</v>
      </c>
      <c r="B43" s="375" t="s">
        <v>301</v>
      </c>
      <c r="C43" s="145">
        <v>25.939</v>
      </c>
      <c r="D43" s="141">
        <v>26.357</v>
      </c>
      <c r="E43" s="142">
        <v>5.616</v>
      </c>
      <c r="F43" s="141">
        <v>4.8740000000000006</v>
      </c>
      <c r="G43" s="140">
        <f t="shared" si="8"/>
        <v>62.786</v>
      </c>
      <c r="H43" s="144">
        <f t="shared" si="1"/>
        <v>0.002544828145265888</v>
      </c>
      <c r="I43" s="143">
        <v>23.067999999999998</v>
      </c>
      <c r="J43" s="141">
        <v>16.599</v>
      </c>
      <c r="K43" s="142">
        <v>1.05</v>
      </c>
      <c r="L43" s="141">
        <v>2.1</v>
      </c>
      <c r="M43" s="140">
        <f t="shared" si="9"/>
        <v>42.817</v>
      </c>
      <c r="N43" s="146">
        <f t="shared" si="10"/>
        <v>0.46638017609827864</v>
      </c>
      <c r="O43" s="145">
        <v>118.37</v>
      </c>
      <c r="P43" s="141">
        <v>110.672</v>
      </c>
      <c r="Q43" s="142">
        <v>9.517000000000001</v>
      </c>
      <c r="R43" s="141">
        <v>14.113</v>
      </c>
      <c r="S43" s="140">
        <f t="shared" si="11"/>
        <v>252.672</v>
      </c>
      <c r="T43" s="144">
        <f t="shared" si="5"/>
        <v>0.0021842107647206534</v>
      </c>
      <c r="U43" s="143">
        <v>86.291</v>
      </c>
      <c r="V43" s="141">
        <v>74.843</v>
      </c>
      <c r="W43" s="142">
        <v>3.9800000000000004</v>
      </c>
      <c r="X43" s="141">
        <v>3.8</v>
      </c>
      <c r="Y43" s="140">
        <f t="shared" si="12"/>
        <v>168.91400000000002</v>
      </c>
      <c r="Z43" s="139">
        <f t="shared" si="13"/>
        <v>0.49586179949560116</v>
      </c>
    </row>
    <row r="44" spans="1:26" ht="18.75" customHeight="1">
      <c r="A44" s="147" t="s">
        <v>342</v>
      </c>
      <c r="B44" s="375" t="s">
        <v>342</v>
      </c>
      <c r="C44" s="145">
        <v>6.1</v>
      </c>
      <c r="D44" s="141">
        <v>38.580000000000005</v>
      </c>
      <c r="E44" s="142">
        <v>1.0459999999999996</v>
      </c>
      <c r="F44" s="141">
        <v>9.285</v>
      </c>
      <c r="G44" s="140">
        <f t="shared" si="8"/>
        <v>55.01100000000001</v>
      </c>
      <c r="H44" s="144">
        <f t="shared" si="1"/>
        <v>0.002229693579766537</v>
      </c>
      <c r="I44" s="143">
        <v>19.496</v>
      </c>
      <c r="J44" s="141">
        <v>31.964000000000002</v>
      </c>
      <c r="K44" s="142">
        <v>2.33</v>
      </c>
      <c r="L44" s="141">
        <v>4.08</v>
      </c>
      <c r="M44" s="140">
        <f t="shared" si="9"/>
        <v>57.87</v>
      </c>
      <c r="N44" s="146">
        <f t="shared" si="10"/>
        <v>-0.04940383618455135</v>
      </c>
      <c r="O44" s="145">
        <v>50.63999999999999</v>
      </c>
      <c r="P44" s="141">
        <v>177.41199999999998</v>
      </c>
      <c r="Q44" s="142">
        <v>8.088</v>
      </c>
      <c r="R44" s="141">
        <v>63.761</v>
      </c>
      <c r="S44" s="140">
        <f t="shared" si="11"/>
        <v>299.90099999999995</v>
      </c>
      <c r="T44" s="144">
        <f t="shared" si="5"/>
        <v>0.0025924795487845447</v>
      </c>
      <c r="U44" s="143">
        <v>59.73599999999999</v>
      </c>
      <c r="V44" s="141">
        <v>144.585</v>
      </c>
      <c r="W44" s="142">
        <v>5.022</v>
      </c>
      <c r="X44" s="141">
        <v>11.690000000000001</v>
      </c>
      <c r="Y44" s="140">
        <f t="shared" si="12"/>
        <v>221.033</v>
      </c>
      <c r="Z44" s="139">
        <f t="shared" si="13"/>
        <v>0.35681549813828695</v>
      </c>
    </row>
    <row r="45" spans="1:26" ht="18.75" customHeight="1">
      <c r="A45" s="147" t="s">
        <v>341</v>
      </c>
      <c r="B45" s="375" t="s">
        <v>341</v>
      </c>
      <c r="C45" s="145">
        <v>6</v>
      </c>
      <c r="D45" s="141">
        <v>20</v>
      </c>
      <c r="E45" s="142">
        <v>10.791</v>
      </c>
      <c r="F45" s="141">
        <v>17.745</v>
      </c>
      <c r="G45" s="140">
        <f t="shared" si="8"/>
        <v>54.536</v>
      </c>
      <c r="H45" s="144">
        <f t="shared" si="1"/>
        <v>0.002210440985732814</v>
      </c>
      <c r="I45" s="143"/>
      <c r="J45" s="141"/>
      <c r="K45" s="142">
        <v>4.196</v>
      </c>
      <c r="L45" s="141">
        <v>13.385000000000002</v>
      </c>
      <c r="M45" s="140">
        <f t="shared" si="9"/>
        <v>17.581000000000003</v>
      </c>
      <c r="N45" s="146">
        <f t="shared" si="10"/>
        <v>2.1019850975484893</v>
      </c>
      <c r="O45" s="145">
        <v>51.1</v>
      </c>
      <c r="P45" s="141">
        <v>57.6</v>
      </c>
      <c r="Q45" s="142">
        <v>61.451000000000015</v>
      </c>
      <c r="R45" s="141">
        <v>97.62499999999999</v>
      </c>
      <c r="S45" s="140">
        <f t="shared" si="11"/>
        <v>267.776</v>
      </c>
      <c r="T45" s="144">
        <f t="shared" si="5"/>
        <v>0.002314776555114289</v>
      </c>
      <c r="U45" s="143">
        <v>20.3</v>
      </c>
      <c r="V45" s="141">
        <v>22.1</v>
      </c>
      <c r="W45" s="142">
        <v>29.57</v>
      </c>
      <c r="X45" s="141">
        <v>56.609000000000016</v>
      </c>
      <c r="Y45" s="140">
        <f t="shared" si="12"/>
        <v>128.579</v>
      </c>
      <c r="Z45" s="139">
        <f t="shared" si="13"/>
        <v>1.0825795814246493</v>
      </c>
    </row>
    <row r="46" spans="1:26" ht="18.75" customHeight="1">
      <c r="A46" s="147" t="s">
        <v>319</v>
      </c>
      <c r="B46" s="375" t="s">
        <v>320</v>
      </c>
      <c r="C46" s="145">
        <v>2.751</v>
      </c>
      <c r="D46" s="141">
        <v>5.941</v>
      </c>
      <c r="E46" s="142">
        <v>23.106</v>
      </c>
      <c r="F46" s="141">
        <v>16.984</v>
      </c>
      <c r="G46" s="140">
        <f t="shared" si="8"/>
        <v>48.782000000000004</v>
      </c>
      <c r="H46" s="144">
        <f t="shared" si="1"/>
        <v>0.0019772211413748375</v>
      </c>
      <c r="I46" s="143">
        <v>9.110000000000001</v>
      </c>
      <c r="J46" s="141">
        <v>9.609</v>
      </c>
      <c r="K46" s="142">
        <v>9.219999999999999</v>
      </c>
      <c r="L46" s="141">
        <v>28.14</v>
      </c>
      <c r="M46" s="140">
        <f t="shared" si="9"/>
        <v>56.079</v>
      </c>
      <c r="N46" s="146">
        <f t="shared" si="10"/>
        <v>-0.13012000927263323</v>
      </c>
      <c r="O46" s="145">
        <v>16.744000000000003</v>
      </c>
      <c r="P46" s="141">
        <v>39.234</v>
      </c>
      <c r="Q46" s="142">
        <v>50.35</v>
      </c>
      <c r="R46" s="141">
        <v>123.15299999999999</v>
      </c>
      <c r="S46" s="140">
        <f t="shared" si="11"/>
        <v>229.481</v>
      </c>
      <c r="T46" s="144">
        <f t="shared" si="5"/>
        <v>0.0019837372977570137</v>
      </c>
      <c r="U46" s="143">
        <v>16.902</v>
      </c>
      <c r="V46" s="141">
        <v>49.178</v>
      </c>
      <c r="W46" s="142">
        <v>22.314</v>
      </c>
      <c r="X46" s="141">
        <v>41.465</v>
      </c>
      <c r="Y46" s="140">
        <f t="shared" si="12"/>
        <v>129.859</v>
      </c>
      <c r="Z46" s="139">
        <f t="shared" si="13"/>
        <v>0.7671551451959431</v>
      </c>
    </row>
    <row r="47" spans="1:26" ht="18.75" customHeight="1">
      <c r="A47" s="147" t="s">
        <v>339</v>
      </c>
      <c r="B47" s="375" t="s">
        <v>340</v>
      </c>
      <c r="C47" s="145">
        <v>23.4</v>
      </c>
      <c r="D47" s="141">
        <v>21.48</v>
      </c>
      <c r="E47" s="142">
        <v>0.43899999999999995</v>
      </c>
      <c r="F47" s="141">
        <v>0.351</v>
      </c>
      <c r="G47" s="140">
        <f t="shared" si="8"/>
        <v>45.669999999999995</v>
      </c>
      <c r="H47" s="144">
        <f t="shared" si="1"/>
        <v>0.0018510862516212705</v>
      </c>
      <c r="I47" s="143">
        <v>1.04</v>
      </c>
      <c r="J47" s="141">
        <v>4.84</v>
      </c>
      <c r="K47" s="142">
        <v>3.62</v>
      </c>
      <c r="L47" s="141">
        <v>3.4480000000000004</v>
      </c>
      <c r="M47" s="140">
        <f t="shared" si="9"/>
        <v>12.948</v>
      </c>
      <c r="N47" s="146">
        <f t="shared" si="10"/>
        <v>2.527185665739882</v>
      </c>
      <c r="O47" s="145">
        <v>91.16</v>
      </c>
      <c r="P47" s="141">
        <v>119.806</v>
      </c>
      <c r="Q47" s="142">
        <v>30.586</v>
      </c>
      <c r="R47" s="141">
        <v>30.180000000000003</v>
      </c>
      <c r="S47" s="140">
        <f t="shared" si="11"/>
        <v>271.732</v>
      </c>
      <c r="T47" s="144">
        <f t="shared" si="5"/>
        <v>0.0023489740039223683</v>
      </c>
      <c r="U47" s="143">
        <v>44.97</v>
      </c>
      <c r="V47" s="141">
        <v>76.4</v>
      </c>
      <c r="W47" s="142">
        <v>36.99999999999999</v>
      </c>
      <c r="X47" s="141">
        <v>32.649</v>
      </c>
      <c r="Y47" s="140">
        <f t="shared" si="12"/>
        <v>191.019</v>
      </c>
      <c r="Z47" s="139">
        <f t="shared" si="13"/>
        <v>0.42253911914521614</v>
      </c>
    </row>
    <row r="48" spans="1:26" ht="18.75" customHeight="1">
      <c r="A48" s="147" t="s">
        <v>326</v>
      </c>
      <c r="B48" s="375" t="s">
        <v>327</v>
      </c>
      <c r="C48" s="145">
        <v>5.74</v>
      </c>
      <c r="D48" s="141">
        <v>6.144</v>
      </c>
      <c r="E48" s="142">
        <v>18.653000000000002</v>
      </c>
      <c r="F48" s="141">
        <v>13.381</v>
      </c>
      <c r="G48" s="140">
        <f t="shared" si="8"/>
        <v>43.918000000000006</v>
      </c>
      <c r="H48" s="144">
        <f t="shared" si="1"/>
        <v>0.00178007457846952</v>
      </c>
      <c r="I48" s="143">
        <v>8.918</v>
      </c>
      <c r="J48" s="141">
        <v>12.897000000000002</v>
      </c>
      <c r="K48" s="142">
        <v>37.727000000000004</v>
      </c>
      <c r="L48" s="141">
        <v>34.007</v>
      </c>
      <c r="M48" s="140">
        <f t="shared" si="9"/>
        <v>93.549</v>
      </c>
      <c r="N48" s="146">
        <f t="shared" si="10"/>
        <v>-0.5305347999444141</v>
      </c>
      <c r="O48" s="145">
        <v>10.999</v>
      </c>
      <c r="P48" s="141">
        <v>28.267</v>
      </c>
      <c r="Q48" s="142">
        <v>102.512</v>
      </c>
      <c r="R48" s="141">
        <v>88.162</v>
      </c>
      <c r="S48" s="140">
        <f t="shared" si="11"/>
        <v>229.94</v>
      </c>
      <c r="T48" s="144">
        <f t="shared" si="5"/>
        <v>0.001987705100841672</v>
      </c>
      <c r="U48" s="143">
        <v>21.979999999999997</v>
      </c>
      <c r="V48" s="141">
        <v>45.294</v>
      </c>
      <c r="W48" s="142">
        <v>136.549</v>
      </c>
      <c r="X48" s="141">
        <v>129.368</v>
      </c>
      <c r="Y48" s="140">
        <f t="shared" si="12"/>
        <v>333.19100000000003</v>
      </c>
      <c r="Z48" s="139">
        <f t="shared" si="13"/>
        <v>-0.3098853210320808</v>
      </c>
    </row>
    <row r="49" spans="1:26" ht="18.75" customHeight="1">
      <c r="A49" s="147" t="s">
        <v>276</v>
      </c>
      <c r="B49" s="375" t="s">
        <v>277</v>
      </c>
      <c r="C49" s="145">
        <v>17.676000000000002</v>
      </c>
      <c r="D49" s="141">
        <v>17.983</v>
      </c>
      <c r="E49" s="142">
        <v>1.2</v>
      </c>
      <c r="F49" s="141">
        <v>2.2</v>
      </c>
      <c r="G49" s="140">
        <f t="shared" si="8"/>
        <v>39.05900000000001</v>
      </c>
      <c r="H49" s="144">
        <f t="shared" si="1"/>
        <v>0.001583130674448768</v>
      </c>
      <c r="I49" s="143">
        <v>11.639</v>
      </c>
      <c r="J49" s="141">
        <v>17.371</v>
      </c>
      <c r="K49" s="142">
        <v>0.08</v>
      </c>
      <c r="L49" s="141">
        <v>0.037</v>
      </c>
      <c r="M49" s="140">
        <f t="shared" si="9"/>
        <v>29.126999999999995</v>
      </c>
      <c r="N49" s="146">
        <f t="shared" si="10"/>
        <v>0.34098945995124863</v>
      </c>
      <c r="O49" s="145">
        <v>80.783</v>
      </c>
      <c r="P49" s="141">
        <v>78.99599999999998</v>
      </c>
      <c r="Q49" s="142">
        <v>23.968</v>
      </c>
      <c r="R49" s="141">
        <v>16.182</v>
      </c>
      <c r="S49" s="140">
        <f t="shared" si="11"/>
        <v>199.92899999999997</v>
      </c>
      <c r="T49" s="144">
        <f t="shared" si="5"/>
        <v>0.0017282764769338723</v>
      </c>
      <c r="U49" s="143">
        <v>39.915000000000006</v>
      </c>
      <c r="V49" s="141">
        <v>57.35999999999999</v>
      </c>
      <c r="W49" s="142">
        <v>2.5310000000000006</v>
      </c>
      <c r="X49" s="141">
        <v>1.776</v>
      </c>
      <c r="Y49" s="140">
        <f t="shared" si="12"/>
        <v>101.58200000000001</v>
      </c>
      <c r="Z49" s="139">
        <f t="shared" si="13"/>
        <v>0.9681538067767907</v>
      </c>
    </row>
    <row r="50" spans="1:26" ht="18.75" customHeight="1">
      <c r="A50" s="147" t="s">
        <v>345</v>
      </c>
      <c r="B50" s="375" t="s">
        <v>345</v>
      </c>
      <c r="C50" s="145">
        <v>13.7</v>
      </c>
      <c r="D50" s="141">
        <v>23.42</v>
      </c>
      <c r="E50" s="142">
        <v>0.259</v>
      </c>
      <c r="F50" s="141">
        <v>0.5730000000000001</v>
      </c>
      <c r="G50" s="140">
        <f t="shared" si="8"/>
        <v>37.952000000000005</v>
      </c>
      <c r="H50" s="144">
        <f t="shared" si="1"/>
        <v>0.0015382619974059662</v>
      </c>
      <c r="I50" s="143">
        <v>3.66</v>
      </c>
      <c r="J50" s="141">
        <v>6.34</v>
      </c>
      <c r="K50" s="142">
        <v>0.64</v>
      </c>
      <c r="L50" s="141">
        <v>2.63</v>
      </c>
      <c r="M50" s="140">
        <f t="shared" si="9"/>
        <v>13.27</v>
      </c>
      <c r="N50" s="146">
        <f t="shared" si="10"/>
        <v>1.859984928409948</v>
      </c>
      <c r="O50" s="145">
        <v>68.66000000000001</v>
      </c>
      <c r="P50" s="141">
        <v>109.58</v>
      </c>
      <c r="Q50" s="142">
        <v>3.5640000000000005</v>
      </c>
      <c r="R50" s="141">
        <v>5.729000000000001</v>
      </c>
      <c r="S50" s="140">
        <f t="shared" si="11"/>
        <v>187.53300000000002</v>
      </c>
      <c r="T50" s="144">
        <f t="shared" si="5"/>
        <v>0.0016211198602946045</v>
      </c>
      <c r="U50" s="143">
        <v>27.980000000000008</v>
      </c>
      <c r="V50" s="141">
        <v>63.26</v>
      </c>
      <c r="W50" s="142">
        <v>3.172000000000001</v>
      </c>
      <c r="X50" s="141">
        <v>5.175</v>
      </c>
      <c r="Y50" s="140">
        <f t="shared" si="12"/>
        <v>99.587</v>
      </c>
      <c r="Z50" s="139">
        <f t="shared" si="13"/>
        <v>0.8831072328717604</v>
      </c>
    </row>
    <row r="51" spans="1:26" ht="18.75" customHeight="1">
      <c r="A51" s="147" t="s">
        <v>286</v>
      </c>
      <c r="B51" s="375" t="s">
        <v>287</v>
      </c>
      <c r="C51" s="145">
        <v>7.13</v>
      </c>
      <c r="D51" s="141">
        <v>25.118</v>
      </c>
      <c r="E51" s="142">
        <v>2.8489999999999998</v>
      </c>
      <c r="F51" s="141">
        <v>2.513</v>
      </c>
      <c r="G51" s="140">
        <f t="shared" si="8"/>
        <v>37.60999999999999</v>
      </c>
      <c r="H51" s="144">
        <f t="shared" si="1"/>
        <v>0.0015244001297016856</v>
      </c>
      <c r="I51" s="143">
        <v>7.24</v>
      </c>
      <c r="J51" s="141">
        <v>31.634999999999998</v>
      </c>
      <c r="K51" s="142">
        <v>4.974000000000001</v>
      </c>
      <c r="L51" s="141">
        <v>14.713000000000001</v>
      </c>
      <c r="M51" s="140">
        <f t="shared" si="9"/>
        <v>58.562000000000005</v>
      </c>
      <c r="N51" s="146" t="s">
        <v>50</v>
      </c>
      <c r="O51" s="145">
        <v>36.369</v>
      </c>
      <c r="P51" s="141">
        <v>155.224</v>
      </c>
      <c r="Q51" s="142">
        <v>19.596000000000004</v>
      </c>
      <c r="R51" s="141">
        <v>37.666</v>
      </c>
      <c r="S51" s="140">
        <f t="shared" si="11"/>
        <v>248.855</v>
      </c>
      <c r="T51" s="144">
        <f t="shared" si="5"/>
        <v>0.002151214894624486</v>
      </c>
      <c r="U51" s="143">
        <v>40.423</v>
      </c>
      <c r="V51" s="141">
        <v>188.659</v>
      </c>
      <c r="W51" s="142">
        <v>38.26300000000003</v>
      </c>
      <c r="X51" s="141">
        <v>71.94000000000003</v>
      </c>
      <c r="Y51" s="140">
        <f t="shared" si="12"/>
        <v>339.2850000000001</v>
      </c>
      <c r="Z51" s="139">
        <f t="shared" si="13"/>
        <v>-0.26653108743386844</v>
      </c>
    </row>
    <row r="52" spans="1:26" ht="18.75" customHeight="1">
      <c r="A52" s="147" t="s">
        <v>290</v>
      </c>
      <c r="B52" s="375" t="s">
        <v>291</v>
      </c>
      <c r="C52" s="145">
        <v>11.245000000000001</v>
      </c>
      <c r="D52" s="141">
        <v>19.31</v>
      </c>
      <c r="E52" s="142">
        <v>3.5629999999999997</v>
      </c>
      <c r="F52" s="141">
        <v>3.4729999999999994</v>
      </c>
      <c r="G52" s="140">
        <f t="shared" si="8"/>
        <v>37.591</v>
      </c>
      <c r="H52" s="144">
        <f t="shared" si="1"/>
        <v>0.0015236300259403371</v>
      </c>
      <c r="I52" s="143">
        <v>12.764</v>
      </c>
      <c r="J52" s="141">
        <v>18.381</v>
      </c>
      <c r="K52" s="142">
        <v>1.56</v>
      </c>
      <c r="L52" s="141">
        <v>1.67</v>
      </c>
      <c r="M52" s="140">
        <f t="shared" si="9"/>
        <v>34.375</v>
      </c>
      <c r="N52" s="146">
        <f t="shared" si="10"/>
        <v>0.09355636363636366</v>
      </c>
      <c r="O52" s="145">
        <v>46.248000000000005</v>
      </c>
      <c r="P52" s="141">
        <v>89.59299999999999</v>
      </c>
      <c r="Q52" s="142">
        <v>13.678</v>
      </c>
      <c r="R52" s="141">
        <v>12.841000000000001</v>
      </c>
      <c r="S52" s="140">
        <f t="shared" si="11"/>
        <v>162.36</v>
      </c>
      <c r="T52" s="144">
        <f t="shared" si="5"/>
        <v>0.0014035130911222663</v>
      </c>
      <c r="U52" s="143">
        <v>39.92099999999999</v>
      </c>
      <c r="V52" s="141">
        <v>86.79199999999997</v>
      </c>
      <c r="W52" s="142">
        <v>9.252999999999997</v>
      </c>
      <c r="X52" s="141">
        <v>10.472999999999997</v>
      </c>
      <c r="Y52" s="140">
        <f t="shared" si="12"/>
        <v>146.43899999999994</v>
      </c>
      <c r="Z52" s="139">
        <f t="shared" si="13"/>
        <v>0.10872103742855455</v>
      </c>
    </row>
    <row r="53" spans="1:26" ht="18.75" customHeight="1">
      <c r="A53" s="147" t="s">
        <v>348</v>
      </c>
      <c r="B53" s="375" t="s">
        <v>348</v>
      </c>
      <c r="C53" s="145">
        <v>8.568999999999999</v>
      </c>
      <c r="D53" s="141">
        <v>10.192</v>
      </c>
      <c r="E53" s="142">
        <v>6.4</v>
      </c>
      <c r="F53" s="141">
        <v>11.5</v>
      </c>
      <c r="G53" s="140">
        <f t="shared" si="8"/>
        <v>36.661</v>
      </c>
      <c r="H53" s="144">
        <f t="shared" si="1"/>
        <v>0.001485935473411154</v>
      </c>
      <c r="I53" s="143">
        <v>11.009</v>
      </c>
      <c r="J53" s="141">
        <v>25.974</v>
      </c>
      <c r="K53" s="142">
        <v>0.37</v>
      </c>
      <c r="L53" s="141">
        <v>0.998</v>
      </c>
      <c r="M53" s="140">
        <f t="shared" si="9"/>
        <v>38.351</v>
      </c>
      <c r="N53" s="146">
        <f t="shared" si="10"/>
        <v>-0.04406664754504441</v>
      </c>
      <c r="O53" s="145">
        <v>56.422</v>
      </c>
      <c r="P53" s="141">
        <v>63.846999999999994</v>
      </c>
      <c r="Q53" s="142">
        <v>11.45</v>
      </c>
      <c r="R53" s="141">
        <v>23.650000000000002</v>
      </c>
      <c r="S53" s="140">
        <f t="shared" si="11"/>
        <v>155.369</v>
      </c>
      <c r="T53" s="144">
        <f t="shared" si="5"/>
        <v>0.0013430797330289195</v>
      </c>
      <c r="U53" s="143">
        <v>52.599999999999994</v>
      </c>
      <c r="V53" s="141">
        <v>88.80799999999999</v>
      </c>
      <c r="W53" s="142">
        <v>1.6900000000000002</v>
      </c>
      <c r="X53" s="141">
        <v>6.907999999999999</v>
      </c>
      <c r="Y53" s="140">
        <f t="shared" si="12"/>
        <v>150.00599999999997</v>
      </c>
      <c r="Z53" s="139">
        <f t="shared" si="13"/>
        <v>0.035751903257203344</v>
      </c>
    </row>
    <row r="54" spans="1:26" ht="18.75" customHeight="1">
      <c r="A54" s="147" t="s">
        <v>282</v>
      </c>
      <c r="B54" s="375" t="s">
        <v>283</v>
      </c>
      <c r="C54" s="145">
        <v>6.436999999999999</v>
      </c>
      <c r="D54" s="141">
        <v>28.449</v>
      </c>
      <c r="E54" s="142">
        <v>0.34099999999999997</v>
      </c>
      <c r="F54" s="141">
        <v>0.227</v>
      </c>
      <c r="G54" s="140">
        <f t="shared" si="8"/>
        <v>35.454</v>
      </c>
      <c r="H54" s="144">
        <f t="shared" si="1"/>
        <v>0.0014370136186770425</v>
      </c>
      <c r="I54" s="143">
        <v>10.303999999999998</v>
      </c>
      <c r="J54" s="141">
        <v>20.793</v>
      </c>
      <c r="K54" s="142">
        <v>0.047</v>
      </c>
      <c r="L54" s="141">
        <v>0.06999999999999999</v>
      </c>
      <c r="M54" s="140">
        <f t="shared" si="9"/>
        <v>31.214</v>
      </c>
      <c r="N54" s="146">
        <f t="shared" si="10"/>
        <v>0.1358364836291408</v>
      </c>
      <c r="O54" s="145">
        <v>35.260000000000005</v>
      </c>
      <c r="P54" s="141">
        <v>125.07599999999998</v>
      </c>
      <c r="Q54" s="142">
        <v>0.54</v>
      </c>
      <c r="R54" s="141">
        <v>0.47200000000000003</v>
      </c>
      <c r="S54" s="140">
        <f t="shared" si="11"/>
        <v>161.34799999999998</v>
      </c>
      <c r="T54" s="144">
        <f t="shared" si="5"/>
        <v>0.0013947649065434553</v>
      </c>
      <c r="U54" s="143">
        <v>30.933</v>
      </c>
      <c r="V54" s="141">
        <v>76.42999999999999</v>
      </c>
      <c r="W54" s="142">
        <v>4.901999999999999</v>
      </c>
      <c r="X54" s="141">
        <v>2.215</v>
      </c>
      <c r="Y54" s="140">
        <f t="shared" si="12"/>
        <v>114.48</v>
      </c>
      <c r="Z54" s="139">
        <f t="shared" si="13"/>
        <v>0.40939902166317244</v>
      </c>
    </row>
    <row r="55" spans="1:26" ht="18.75" customHeight="1">
      <c r="A55" s="147" t="s">
        <v>328</v>
      </c>
      <c r="B55" s="375" t="s">
        <v>329</v>
      </c>
      <c r="C55" s="145">
        <v>2.5</v>
      </c>
      <c r="D55" s="141">
        <v>12.402000000000001</v>
      </c>
      <c r="E55" s="142">
        <v>3.7460000000000004</v>
      </c>
      <c r="F55" s="141">
        <v>14.973</v>
      </c>
      <c r="G55" s="140">
        <f t="shared" si="8"/>
        <v>33.621</v>
      </c>
      <c r="H55" s="144">
        <f t="shared" si="1"/>
        <v>0.0013627188715953306</v>
      </c>
      <c r="I55" s="143">
        <v>0</v>
      </c>
      <c r="J55" s="141">
        <v>5.212</v>
      </c>
      <c r="K55" s="142">
        <v>27.142000000000003</v>
      </c>
      <c r="L55" s="141">
        <v>37.512</v>
      </c>
      <c r="M55" s="140">
        <f t="shared" si="9"/>
        <v>69.866</v>
      </c>
      <c r="N55" s="146">
        <f t="shared" si="10"/>
        <v>-0.5187788051412704</v>
      </c>
      <c r="O55" s="145">
        <v>13.309000000000001</v>
      </c>
      <c r="P55" s="141">
        <v>56.58800000000001</v>
      </c>
      <c r="Q55" s="142">
        <v>19.179</v>
      </c>
      <c r="R55" s="141">
        <v>40.730999999999995</v>
      </c>
      <c r="S55" s="140">
        <f t="shared" si="11"/>
        <v>129.80700000000002</v>
      </c>
      <c r="T55" s="144">
        <f t="shared" si="5"/>
        <v>0.0011221102723534616</v>
      </c>
      <c r="U55" s="143">
        <v>0</v>
      </c>
      <c r="V55" s="141">
        <v>22.918000000000003</v>
      </c>
      <c r="W55" s="142">
        <v>39.304</v>
      </c>
      <c r="X55" s="141">
        <v>50.062</v>
      </c>
      <c r="Y55" s="140">
        <f t="shared" si="12"/>
        <v>112.284</v>
      </c>
      <c r="Z55" s="139">
        <f t="shared" si="13"/>
        <v>0.1560596344982368</v>
      </c>
    </row>
    <row r="56" spans="1:26" ht="18.75" customHeight="1">
      <c r="A56" s="147" t="s">
        <v>365</v>
      </c>
      <c r="B56" s="375" t="s">
        <v>365</v>
      </c>
      <c r="C56" s="145">
        <v>2.08</v>
      </c>
      <c r="D56" s="141">
        <v>21.092</v>
      </c>
      <c r="E56" s="142">
        <v>1.775</v>
      </c>
      <c r="F56" s="141">
        <v>5.045000000000001</v>
      </c>
      <c r="G56" s="140">
        <f t="shared" si="8"/>
        <v>29.991999999999997</v>
      </c>
      <c r="H56" s="144">
        <f t="shared" si="1"/>
        <v>0.001215629053177691</v>
      </c>
      <c r="I56" s="143"/>
      <c r="J56" s="141"/>
      <c r="K56" s="142">
        <v>2</v>
      </c>
      <c r="L56" s="141">
        <v>3.815</v>
      </c>
      <c r="M56" s="140">
        <f t="shared" si="9"/>
        <v>5.8149999999999995</v>
      </c>
      <c r="N56" s="146">
        <f t="shared" si="10"/>
        <v>4.157695614789338</v>
      </c>
      <c r="O56" s="145">
        <v>5.08</v>
      </c>
      <c r="P56" s="141">
        <v>40.11</v>
      </c>
      <c r="Q56" s="142">
        <v>10.045999999999998</v>
      </c>
      <c r="R56" s="141">
        <v>20.286</v>
      </c>
      <c r="S56" s="140">
        <f t="shared" si="11"/>
        <v>75.52199999999999</v>
      </c>
      <c r="T56" s="144">
        <f t="shared" si="5"/>
        <v>0.0006528462408705087</v>
      </c>
      <c r="U56" s="143"/>
      <c r="V56" s="141"/>
      <c r="W56" s="142">
        <v>16.275</v>
      </c>
      <c r="X56" s="141">
        <v>18.72</v>
      </c>
      <c r="Y56" s="140">
        <f t="shared" si="12"/>
        <v>34.995</v>
      </c>
      <c r="Z56" s="139">
        <f t="shared" si="13"/>
        <v>1.1580797256750963</v>
      </c>
    </row>
    <row r="57" spans="1:26" ht="18.75" customHeight="1">
      <c r="A57" s="147" t="s">
        <v>363</v>
      </c>
      <c r="B57" s="375" t="s">
        <v>364</v>
      </c>
      <c r="C57" s="145">
        <v>10</v>
      </c>
      <c r="D57" s="141">
        <v>19.6</v>
      </c>
      <c r="E57" s="142">
        <v>0</v>
      </c>
      <c r="F57" s="141">
        <v>0</v>
      </c>
      <c r="G57" s="140">
        <f t="shared" si="8"/>
        <v>29.6</v>
      </c>
      <c r="H57" s="144">
        <f t="shared" si="1"/>
        <v>0.001199740596627756</v>
      </c>
      <c r="I57" s="143">
        <v>6</v>
      </c>
      <c r="J57" s="141">
        <v>14</v>
      </c>
      <c r="K57" s="142"/>
      <c r="L57" s="141"/>
      <c r="M57" s="140">
        <f t="shared" si="9"/>
        <v>20</v>
      </c>
      <c r="N57" s="146">
        <f t="shared" si="10"/>
        <v>0.48</v>
      </c>
      <c r="O57" s="145">
        <v>30.2</v>
      </c>
      <c r="P57" s="141">
        <v>101.15999999999998</v>
      </c>
      <c r="Q57" s="142">
        <v>0.5</v>
      </c>
      <c r="R57" s="141">
        <v>0.75</v>
      </c>
      <c r="S57" s="140">
        <f t="shared" si="11"/>
        <v>132.60999999999999</v>
      </c>
      <c r="T57" s="144">
        <f t="shared" si="5"/>
        <v>0.0011463406689684878</v>
      </c>
      <c r="U57" s="143">
        <v>24</v>
      </c>
      <c r="V57" s="141">
        <v>45.9</v>
      </c>
      <c r="W57" s="142"/>
      <c r="X57" s="141"/>
      <c r="Y57" s="140">
        <f t="shared" si="12"/>
        <v>69.9</v>
      </c>
      <c r="Z57" s="139">
        <f t="shared" si="13"/>
        <v>0.8971387696709581</v>
      </c>
    </row>
    <row r="58" spans="1:26" ht="18.75" customHeight="1">
      <c r="A58" s="147" t="s">
        <v>361</v>
      </c>
      <c r="B58" s="375" t="s">
        <v>362</v>
      </c>
      <c r="C58" s="145">
        <v>0</v>
      </c>
      <c r="D58" s="141">
        <v>0</v>
      </c>
      <c r="E58" s="142">
        <v>9.985</v>
      </c>
      <c r="F58" s="141">
        <v>15.917</v>
      </c>
      <c r="G58" s="140">
        <f t="shared" si="8"/>
        <v>25.902</v>
      </c>
      <c r="H58" s="144">
        <f t="shared" si="1"/>
        <v>0.0010498540856031127</v>
      </c>
      <c r="I58" s="143"/>
      <c r="J58" s="141"/>
      <c r="K58" s="142">
        <v>17.025</v>
      </c>
      <c r="L58" s="141">
        <v>20.447</v>
      </c>
      <c r="M58" s="140">
        <f t="shared" si="9"/>
        <v>37.471999999999994</v>
      </c>
      <c r="N58" s="146">
        <f t="shared" si="10"/>
        <v>-0.30876387702818087</v>
      </c>
      <c r="O58" s="145">
        <v>2.48</v>
      </c>
      <c r="P58" s="141">
        <v>15.64</v>
      </c>
      <c r="Q58" s="142">
        <v>48.475000000000016</v>
      </c>
      <c r="R58" s="141">
        <v>40.574999999999996</v>
      </c>
      <c r="S58" s="140">
        <f t="shared" si="11"/>
        <v>107.17000000000002</v>
      </c>
      <c r="T58" s="144">
        <f t="shared" si="5"/>
        <v>0.0009264258313351398</v>
      </c>
      <c r="U58" s="143">
        <v>11.09</v>
      </c>
      <c r="V58" s="141">
        <v>6.575</v>
      </c>
      <c r="W58" s="142">
        <v>21.351</v>
      </c>
      <c r="X58" s="141">
        <v>27.713</v>
      </c>
      <c r="Y58" s="140">
        <f t="shared" si="12"/>
        <v>66.729</v>
      </c>
      <c r="Z58" s="139">
        <f t="shared" si="13"/>
        <v>0.6060483447976144</v>
      </c>
    </row>
    <row r="59" spans="1:26" ht="18.75" customHeight="1">
      <c r="A59" s="147" t="s">
        <v>308</v>
      </c>
      <c r="B59" s="375" t="s">
        <v>309</v>
      </c>
      <c r="C59" s="145">
        <v>0</v>
      </c>
      <c r="D59" s="141">
        <v>0</v>
      </c>
      <c r="E59" s="142">
        <v>10.659</v>
      </c>
      <c r="F59" s="141">
        <v>13.868</v>
      </c>
      <c r="G59" s="140">
        <f t="shared" si="8"/>
        <v>24.527</v>
      </c>
      <c r="H59" s="144">
        <f t="shared" si="1"/>
        <v>0.0009941228923476004</v>
      </c>
      <c r="I59" s="143">
        <v>0</v>
      </c>
      <c r="J59" s="141">
        <v>0</v>
      </c>
      <c r="K59" s="142">
        <v>13.997</v>
      </c>
      <c r="L59" s="141">
        <v>16.388</v>
      </c>
      <c r="M59" s="140">
        <f t="shared" si="9"/>
        <v>30.385</v>
      </c>
      <c r="N59" s="146">
        <f t="shared" si="10"/>
        <v>-0.19279249629751527</v>
      </c>
      <c r="O59" s="145">
        <v>0</v>
      </c>
      <c r="P59" s="141">
        <v>0</v>
      </c>
      <c r="Q59" s="142">
        <v>76.259</v>
      </c>
      <c r="R59" s="141">
        <v>85.922</v>
      </c>
      <c r="S59" s="140">
        <f t="shared" si="11"/>
        <v>162.18099999999998</v>
      </c>
      <c r="T59" s="144">
        <f t="shared" si="5"/>
        <v>0.001401965734363761</v>
      </c>
      <c r="U59" s="143">
        <v>0</v>
      </c>
      <c r="V59" s="141">
        <v>0</v>
      </c>
      <c r="W59" s="142">
        <v>77.048</v>
      </c>
      <c r="X59" s="141">
        <v>97.20800000000001</v>
      </c>
      <c r="Y59" s="140">
        <f t="shared" si="12"/>
        <v>174.25600000000003</v>
      </c>
      <c r="Z59" s="139">
        <f t="shared" si="13"/>
        <v>-0.06929460104673613</v>
      </c>
    </row>
    <row r="60" spans="1:26" ht="18.75" customHeight="1">
      <c r="A60" s="147" t="s">
        <v>474</v>
      </c>
      <c r="B60" s="375" t="s">
        <v>475</v>
      </c>
      <c r="C60" s="145">
        <v>0</v>
      </c>
      <c r="D60" s="141">
        <v>0</v>
      </c>
      <c r="E60" s="142">
        <v>4.100999999999999</v>
      </c>
      <c r="F60" s="141">
        <v>16.325</v>
      </c>
      <c r="G60" s="140">
        <f t="shared" si="8"/>
        <v>20.426</v>
      </c>
      <c r="H60" s="144">
        <f t="shared" si="1"/>
        <v>0.0008279020752269778</v>
      </c>
      <c r="I60" s="143"/>
      <c r="J60" s="141"/>
      <c r="K60" s="142">
        <v>1.6600000000000004</v>
      </c>
      <c r="L60" s="141">
        <v>2.537</v>
      </c>
      <c r="M60" s="140">
        <f t="shared" si="9"/>
        <v>4.197</v>
      </c>
      <c r="N60" s="146">
        <f t="shared" si="10"/>
        <v>3.8668096259232785</v>
      </c>
      <c r="O60" s="145"/>
      <c r="P60" s="141"/>
      <c r="Q60" s="142">
        <v>14.703000000000001</v>
      </c>
      <c r="R60" s="141">
        <v>36.821</v>
      </c>
      <c r="S60" s="140">
        <f t="shared" si="11"/>
        <v>51.524</v>
      </c>
      <c r="T60" s="144">
        <f t="shared" si="5"/>
        <v>0.00044539670181684924</v>
      </c>
      <c r="U60" s="143"/>
      <c r="V60" s="141"/>
      <c r="W60" s="142">
        <v>7.207999999999998</v>
      </c>
      <c r="X60" s="141">
        <v>15.288999999999994</v>
      </c>
      <c r="Y60" s="140">
        <f t="shared" si="12"/>
        <v>22.496999999999993</v>
      </c>
      <c r="Z60" s="139">
        <f t="shared" si="13"/>
        <v>1.2902609236787135</v>
      </c>
    </row>
    <row r="61" spans="1:26" ht="18.75" customHeight="1">
      <c r="A61" s="147" t="s">
        <v>56</v>
      </c>
      <c r="B61" s="375" t="s">
        <v>56</v>
      </c>
      <c r="C61" s="145">
        <v>39.76100000000002</v>
      </c>
      <c r="D61" s="141">
        <v>99.90999999999998</v>
      </c>
      <c r="E61" s="142">
        <v>149.40000000000003</v>
      </c>
      <c r="F61" s="141">
        <v>161.03999999999994</v>
      </c>
      <c r="G61" s="140">
        <f t="shared" si="8"/>
        <v>450.111</v>
      </c>
      <c r="H61" s="144">
        <f t="shared" si="1"/>
        <v>0.018243798638132292</v>
      </c>
      <c r="I61" s="143">
        <v>62.54400000000001</v>
      </c>
      <c r="J61" s="141">
        <v>112.301</v>
      </c>
      <c r="K61" s="142">
        <v>237.449</v>
      </c>
      <c r="L61" s="141">
        <v>304.6130000000001</v>
      </c>
      <c r="M61" s="140">
        <f t="shared" si="9"/>
        <v>716.9070000000002</v>
      </c>
      <c r="N61" s="146">
        <f t="shared" si="10"/>
        <v>-0.37214868874205453</v>
      </c>
      <c r="O61" s="145">
        <v>295.0920000000001</v>
      </c>
      <c r="P61" s="141">
        <v>501.9719999999999</v>
      </c>
      <c r="Q61" s="142">
        <v>761.0689999999995</v>
      </c>
      <c r="R61" s="141">
        <v>1115.9789999999996</v>
      </c>
      <c r="S61" s="140">
        <f t="shared" si="11"/>
        <v>2674.111999999999</v>
      </c>
      <c r="T61" s="144">
        <f t="shared" si="5"/>
        <v>0.023116230593293572</v>
      </c>
      <c r="U61" s="143">
        <v>289.77299999999997</v>
      </c>
      <c r="V61" s="141">
        <v>559.7440000000001</v>
      </c>
      <c r="W61" s="142">
        <v>729.4829999999997</v>
      </c>
      <c r="X61" s="141">
        <v>1024.6200000000001</v>
      </c>
      <c r="Y61" s="140">
        <f t="shared" si="12"/>
        <v>2603.62</v>
      </c>
      <c r="Z61" s="139">
        <f t="shared" si="13"/>
        <v>0.027074611502446277</v>
      </c>
    </row>
    <row r="62" spans="1:26" ht="18.75" customHeight="1" thickBot="1">
      <c r="A62" s="138"/>
      <c r="B62" s="376"/>
      <c r="C62" s="136"/>
      <c r="D62" s="132"/>
      <c r="E62" s="133"/>
      <c r="F62" s="132"/>
      <c r="G62" s="131">
        <f t="shared" si="8"/>
        <v>0</v>
      </c>
      <c r="H62" s="135">
        <f t="shared" si="1"/>
        <v>0</v>
      </c>
      <c r="I62" s="134"/>
      <c r="J62" s="132"/>
      <c r="K62" s="133"/>
      <c r="L62" s="132"/>
      <c r="M62" s="131">
        <f t="shared" si="9"/>
        <v>0</v>
      </c>
      <c r="N62" s="137" t="str">
        <f t="shared" si="10"/>
        <v>         /0</v>
      </c>
      <c r="O62" s="136"/>
      <c r="P62" s="132"/>
      <c r="Q62" s="133"/>
      <c r="R62" s="132"/>
      <c r="S62" s="131">
        <f t="shared" si="11"/>
        <v>0</v>
      </c>
      <c r="T62" s="135">
        <f t="shared" si="5"/>
        <v>0</v>
      </c>
      <c r="U62" s="134"/>
      <c r="V62" s="132"/>
      <c r="W62" s="133"/>
      <c r="X62" s="132"/>
      <c r="Y62" s="131">
        <f t="shared" si="12"/>
        <v>0</v>
      </c>
      <c r="Z62" s="130" t="str">
        <f t="shared" si="13"/>
        <v>         /0</v>
      </c>
    </row>
    <row r="63" spans="1:2" ht="16.5" thickTop="1">
      <c r="A63" s="129" t="s">
        <v>43</v>
      </c>
      <c r="B63" s="129"/>
    </row>
    <row r="64" spans="1:2" ht="15.75">
      <c r="A64" s="129" t="s">
        <v>42</v>
      </c>
      <c r="B64" s="129"/>
    </row>
    <row r="65" spans="1:3" ht="14.25">
      <c r="A65" s="377" t="s">
        <v>125</v>
      </c>
      <c r="B65" s="378"/>
      <c r="C65" s="378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63:Z65536 N63:N65536 Z3 N3 N5:N8 Z5:Z8">
    <cfRule type="cellIs" priority="3" dxfId="82" operator="lessThan" stopIfTrue="1">
      <formula>0</formula>
    </cfRule>
  </conditionalFormatting>
  <conditionalFormatting sqref="Z9:Z62 N9:N62">
    <cfRule type="cellIs" priority="4" dxfId="82" operator="lessThan" stopIfTrue="1">
      <formula>0</formula>
    </cfRule>
    <cfRule type="cellIs" priority="5" dxfId="84" operator="greaterThanOrEqual" stopIfTrue="1">
      <formula>0</formula>
    </cfRule>
  </conditionalFormatting>
  <conditionalFormatting sqref="H6:H8">
    <cfRule type="cellIs" priority="2" dxfId="82" operator="lessThan" stopIfTrue="1">
      <formula>0</formula>
    </cfRule>
  </conditionalFormatting>
  <conditionalFormatting sqref="T6:T8">
    <cfRule type="cellIs" priority="1" dxfId="82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5"/>
  <sheetViews>
    <sheetView showGridLines="0" zoomScale="76" zoomScaleNormal="76" zoomScalePageLayoutView="0" workbookViewId="0" topLeftCell="A1">
      <selection activeCell="U11" sqref="U11:X22"/>
    </sheetView>
  </sheetViews>
  <sheetFormatPr defaultColWidth="8.00390625" defaultRowHeight="15"/>
  <cols>
    <col min="1" max="1" width="25.421875" style="128" customWidth="1"/>
    <col min="2" max="2" width="38.140625" style="128" customWidth="1"/>
    <col min="3" max="3" width="11.00390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10.140625" style="128" customWidth="1"/>
    <col min="8" max="8" width="10.7109375" style="128" customWidth="1"/>
    <col min="9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11.57421875" style="128" bestFit="1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2" width="11.57421875" style="128" bestFit="1" customWidth="1"/>
    <col min="23" max="24" width="10.28125" style="128" customWidth="1"/>
    <col min="25" max="25" width="11.57421875" style="128" bestFit="1" customWidth="1"/>
    <col min="26" max="26" width="9.8515625" style="128" bestFit="1" customWidth="1"/>
    <col min="27" max="16384" width="8.00390625" style="128" customWidth="1"/>
  </cols>
  <sheetData>
    <row r="1" spans="1:2" ht="21" thickBot="1">
      <c r="A1" s="482" t="s">
        <v>28</v>
      </c>
      <c r="B1" s="478"/>
    </row>
    <row r="2" spans="25:26" ht="18">
      <c r="Y2" s="477"/>
      <c r="Z2" s="477"/>
    </row>
    <row r="3" ht="5.25" customHeight="1" thickBot="1"/>
    <row r="4" spans="1:26" ht="24.75" customHeight="1" thickTop="1">
      <c r="A4" s="584" t="s">
        <v>126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6"/>
    </row>
    <row r="5" spans="1:26" ht="21" customHeight="1" thickBot="1">
      <c r="A5" s="596" t="s">
        <v>45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8"/>
    </row>
    <row r="6" spans="1:26" s="174" customFormat="1" ht="19.5" customHeight="1" thickBot="1" thickTop="1">
      <c r="A6" s="664" t="s">
        <v>121</v>
      </c>
      <c r="B6" s="664" t="s">
        <v>122</v>
      </c>
      <c r="C6" s="573" t="s">
        <v>36</v>
      </c>
      <c r="D6" s="574"/>
      <c r="E6" s="574"/>
      <c r="F6" s="574"/>
      <c r="G6" s="574"/>
      <c r="H6" s="574"/>
      <c r="I6" s="574"/>
      <c r="J6" s="574"/>
      <c r="K6" s="575"/>
      <c r="L6" s="575"/>
      <c r="M6" s="575"/>
      <c r="N6" s="576"/>
      <c r="O6" s="577" t="s">
        <v>35</v>
      </c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6"/>
    </row>
    <row r="7" spans="1:26" s="173" customFormat="1" ht="26.25" customHeight="1" thickBot="1">
      <c r="A7" s="665"/>
      <c r="B7" s="665"/>
      <c r="C7" s="580" t="s">
        <v>459</v>
      </c>
      <c r="D7" s="569"/>
      <c r="E7" s="569"/>
      <c r="F7" s="569"/>
      <c r="G7" s="581"/>
      <c r="H7" s="570" t="s">
        <v>34</v>
      </c>
      <c r="I7" s="580" t="s">
        <v>460</v>
      </c>
      <c r="J7" s="569"/>
      <c r="K7" s="569"/>
      <c r="L7" s="569"/>
      <c r="M7" s="581"/>
      <c r="N7" s="570" t="s">
        <v>33</v>
      </c>
      <c r="O7" s="568" t="s">
        <v>461</v>
      </c>
      <c r="P7" s="569"/>
      <c r="Q7" s="569"/>
      <c r="R7" s="569"/>
      <c r="S7" s="569"/>
      <c r="T7" s="570" t="s">
        <v>34</v>
      </c>
      <c r="U7" s="568" t="s">
        <v>462</v>
      </c>
      <c r="V7" s="569"/>
      <c r="W7" s="569"/>
      <c r="X7" s="569"/>
      <c r="Y7" s="569"/>
      <c r="Z7" s="570" t="s">
        <v>33</v>
      </c>
    </row>
    <row r="8" spans="1:26" s="168" customFormat="1" ht="26.25" customHeight="1">
      <c r="A8" s="666"/>
      <c r="B8" s="666"/>
      <c r="C8" s="593" t="s">
        <v>22</v>
      </c>
      <c r="D8" s="594"/>
      <c r="E8" s="591" t="s">
        <v>21</v>
      </c>
      <c r="F8" s="592"/>
      <c r="G8" s="578" t="s">
        <v>17</v>
      </c>
      <c r="H8" s="571"/>
      <c r="I8" s="593" t="s">
        <v>22</v>
      </c>
      <c r="J8" s="594"/>
      <c r="K8" s="591" t="s">
        <v>21</v>
      </c>
      <c r="L8" s="592"/>
      <c r="M8" s="578" t="s">
        <v>17</v>
      </c>
      <c r="N8" s="571"/>
      <c r="O8" s="594" t="s">
        <v>22</v>
      </c>
      <c r="P8" s="594"/>
      <c r="Q8" s="599" t="s">
        <v>21</v>
      </c>
      <c r="R8" s="594"/>
      <c r="S8" s="578" t="s">
        <v>17</v>
      </c>
      <c r="T8" s="571"/>
      <c r="U8" s="600" t="s">
        <v>22</v>
      </c>
      <c r="V8" s="592"/>
      <c r="W8" s="591" t="s">
        <v>21</v>
      </c>
      <c r="X8" s="595"/>
      <c r="Y8" s="578" t="s">
        <v>17</v>
      </c>
      <c r="Z8" s="571"/>
    </row>
    <row r="9" spans="1:26" s="168" customFormat="1" ht="30" thickBot="1">
      <c r="A9" s="667"/>
      <c r="B9" s="667"/>
      <c r="C9" s="171" t="s">
        <v>19</v>
      </c>
      <c r="D9" s="169" t="s">
        <v>18</v>
      </c>
      <c r="E9" s="170" t="s">
        <v>19</v>
      </c>
      <c r="F9" s="169" t="s">
        <v>18</v>
      </c>
      <c r="G9" s="579"/>
      <c r="H9" s="572"/>
      <c r="I9" s="171" t="s">
        <v>19</v>
      </c>
      <c r="J9" s="169" t="s">
        <v>18</v>
      </c>
      <c r="K9" s="170" t="s">
        <v>19</v>
      </c>
      <c r="L9" s="169" t="s">
        <v>18</v>
      </c>
      <c r="M9" s="579"/>
      <c r="N9" s="572"/>
      <c r="O9" s="172" t="s">
        <v>19</v>
      </c>
      <c r="P9" s="169" t="s">
        <v>18</v>
      </c>
      <c r="Q9" s="170" t="s">
        <v>19</v>
      </c>
      <c r="R9" s="169" t="s">
        <v>18</v>
      </c>
      <c r="S9" s="579"/>
      <c r="T9" s="572"/>
      <c r="U9" s="171" t="s">
        <v>19</v>
      </c>
      <c r="V9" s="169" t="s">
        <v>18</v>
      </c>
      <c r="W9" s="170" t="s">
        <v>19</v>
      </c>
      <c r="X9" s="169" t="s">
        <v>18</v>
      </c>
      <c r="Y9" s="579"/>
      <c r="Z9" s="572"/>
    </row>
    <row r="10" spans="1:26" s="157" customFormat="1" ht="18" customHeight="1" thickBot="1" thickTop="1">
      <c r="A10" s="167" t="s">
        <v>24</v>
      </c>
      <c r="B10" s="373"/>
      <c r="C10" s="166">
        <f>SUM(C11:C22)</f>
        <v>289917</v>
      </c>
      <c r="D10" s="160">
        <f>SUM(D11:D22)</f>
        <v>288093</v>
      </c>
      <c r="E10" s="161">
        <f>SUM(E11:E22)</f>
        <v>881</v>
      </c>
      <c r="F10" s="160">
        <f>SUM(F11:F22)</f>
        <v>576</v>
      </c>
      <c r="G10" s="159">
        <f aca="true" t="shared" si="0" ref="G10:G18">SUM(C10:F10)</f>
        <v>579467</v>
      </c>
      <c r="H10" s="163">
        <f aca="true" t="shared" si="1" ref="H10:H22">G10/$G$10</f>
        <v>1</v>
      </c>
      <c r="I10" s="162">
        <f>SUM(I11:I22)</f>
        <v>263838</v>
      </c>
      <c r="J10" s="160">
        <f>SUM(J11:J22)</f>
        <v>252591</v>
      </c>
      <c r="K10" s="161">
        <f>SUM(K11:K22)</f>
        <v>1181</v>
      </c>
      <c r="L10" s="160">
        <f>SUM(L11:L22)</f>
        <v>718</v>
      </c>
      <c r="M10" s="159">
        <f aca="true" t="shared" si="2" ref="M10:M22">SUM(I10:L10)</f>
        <v>518328</v>
      </c>
      <c r="N10" s="165">
        <f aca="true" t="shared" si="3" ref="N10:N18">IF(ISERROR(G10/M10-1),"         /0",(G10/M10-1))</f>
        <v>0.11795426833973854</v>
      </c>
      <c r="O10" s="164">
        <f>SUM(O11:O22)</f>
        <v>1514172</v>
      </c>
      <c r="P10" s="160">
        <f>SUM(P11:P22)</f>
        <v>1423034</v>
      </c>
      <c r="Q10" s="161">
        <f>SUM(Q11:Q22)</f>
        <v>13308</v>
      </c>
      <c r="R10" s="160">
        <f>SUM(R11:R22)</f>
        <v>11618</v>
      </c>
      <c r="S10" s="159">
        <f aca="true" t="shared" si="4" ref="S10:S18">SUM(O10:R10)</f>
        <v>2962132</v>
      </c>
      <c r="T10" s="163">
        <f aca="true" t="shared" si="5" ref="T10:T22">S10/$S$10</f>
        <v>1</v>
      </c>
      <c r="U10" s="162">
        <f>SUM(U11:U22)</f>
        <v>1378438</v>
      </c>
      <c r="V10" s="160">
        <f>SUM(V11:V22)</f>
        <v>1269803</v>
      </c>
      <c r="W10" s="161">
        <f>SUM(W11:W22)</f>
        <v>13188</v>
      </c>
      <c r="X10" s="160">
        <f>SUM(X11:X22)</f>
        <v>12787</v>
      </c>
      <c r="Y10" s="159">
        <f aca="true" t="shared" si="6" ref="Y10:Y18">SUM(U10:X10)</f>
        <v>2674216</v>
      </c>
      <c r="Z10" s="158">
        <f>IF(ISERROR(S10/Y10-1),"         /0",(S10/Y10-1))</f>
        <v>0.10766370405382353</v>
      </c>
    </row>
    <row r="11" spans="1:26" ht="21" customHeight="1" thickTop="1">
      <c r="A11" s="156" t="s">
        <v>249</v>
      </c>
      <c r="B11" s="374" t="s">
        <v>250</v>
      </c>
      <c r="C11" s="154">
        <v>196436</v>
      </c>
      <c r="D11" s="150">
        <v>196216</v>
      </c>
      <c r="E11" s="151">
        <v>362</v>
      </c>
      <c r="F11" s="150">
        <v>150</v>
      </c>
      <c r="G11" s="149">
        <f t="shared" si="0"/>
        <v>393164</v>
      </c>
      <c r="H11" s="153">
        <f t="shared" si="1"/>
        <v>0.6784924767070428</v>
      </c>
      <c r="I11" s="152">
        <v>176830</v>
      </c>
      <c r="J11" s="150">
        <v>170002</v>
      </c>
      <c r="K11" s="151">
        <v>514</v>
      </c>
      <c r="L11" s="150">
        <v>320</v>
      </c>
      <c r="M11" s="149">
        <f t="shared" si="2"/>
        <v>347666</v>
      </c>
      <c r="N11" s="155">
        <f t="shared" si="3"/>
        <v>0.13086698152824838</v>
      </c>
      <c r="O11" s="154">
        <v>1004953</v>
      </c>
      <c r="P11" s="150">
        <v>959698</v>
      </c>
      <c r="Q11" s="151">
        <v>3169</v>
      </c>
      <c r="R11" s="150">
        <v>3352</v>
      </c>
      <c r="S11" s="149">
        <f t="shared" si="4"/>
        <v>1971172</v>
      </c>
      <c r="T11" s="153">
        <f t="shared" si="5"/>
        <v>0.6654571774654202</v>
      </c>
      <c r="U11" s="152">
        <v>873214</v>
      </c>
      <c r="V11" s="150">
        <v>838492</v>
      </c>
      <c r="W11" s="151">
        <v>4698</v>
      </c>
      <c r="X11" s="150">
        <v>5104</v>
      </c>
      <c r="Y11" s="149">
        <f t="shared" si="6"/>
        <v>1721508</v>
      </c>
      <c r="Z11" s="148">
        <f aca="true" t="shared" si="7" ref="Z11:Z18">IF(ISERROR(S11/Y11-1),"         /0",IF(S11/Y11&gt;5,"  *  ",(S11/Y11-1)))</f>
        <v>0.14502633737397685</v>
      </c>
    </row>
    <row r="12" spans="1:26" ht="21" customHeight="1">
      <c r="A12" s="147" t="s">
        <v>251</v>
      </c>
      <c r="B12" s="375" t="s">
        <v>252</v>
      </c>
      <c r="C12" s="145">
        <v>33621</v>
      </c>
      <c r="D12" s="141">
        <v>33364</v>
      </c>
      <c r="E12" s="142">
        <v>7</v>
      </c>
      <c r="F12" s="141">
        <v>16</v>
      </c>
      <c r="G12" s="140">
        <f t="shared" si="0"/>
        <v>67008</v>
      </c>
      <c r="H12" s="144">
        <f t="shared" si="1"/>
        <v>0.11563730117504534</v>
      </c>
      <c r="I12" s="143">
        <v>31039</v>
      </c>
      <c r="J12" s="141">
        <v>28836</v>
      </c>
      <c r="K12" s="142">
        <v>123</v>
      </c>
      <c r="L12" s="141">
        <v>6</v>
      </c>
      <c r="M12" s="149">
        <f t="shared" si="2"/>
        <v>60004</v>
      </c>
      <c r="N12" s="146">
        <f t="shared" si="3"/>
        <v>0.11672555162989129</v>
      </c>
      <c r="O12" s="145">
        <v>173663</v>
      </c>
      <c r="P12" s="141">
        <v>158817</v>
      </c>
      <c r="Q12" s="142">
        <v>734</v>
      </c>
      <c r="R12" s="141">
        <v>631</v>
      </c>
      <c r="S12" s="140">
        <f t="shared" si="4"/>
        <v>333845</v>
      </c>
      <c r="T12" s="144">
        <f t="shared" si="5"/>
        <v>0.11270429541965044</v>
      </c>
      <c r="U12" s="143">
        <v>171747</v>
      </c>
      <c r="V12" s="141">
        <v>151089</v>
      </c>
      <c r="W12" s="142">
        <v>1593</v>
      </c>
      <c r="X12" s="141">
        <v>1396</v>
      </c>
      <c r="Y12" s="140">
        <f t="shared" si="6"/>
        <v>325825</v>
      </c>
      <c r="Z12" s="139">
        <f t="shared" si="7"/>
        <v>0.024614440267014537</v>
      </c>
    </row>
    <row r="13" spans="1:26" ht="21" customHeight="1">
      <c r="A13" s="147" t="s">
        <v>253</v>
      </c>
      <c r="B13" s="375" t="s">
        <v>254</v>
      </c>
      <c r="C13" s="145">
        <v>24686</v>
      </c>
      <c r="D13" s="141">
        <v>24139</v>
      </c>
      <c r="E13" s="142">
        <v>4</v>
      </c>
      <c r="F13" s="141">
        <v>6</v>
      </c>
      <c r="G13" s="140">
        <f t="shared" si="0"/>
        <v>48835</v>
      </c>
      <c r="H13" s="144">
        <f t="shared" si="1"/>
        <v>0.08427572234484448</v>
      </c>
      <c r="I13" s="143">
        <v>23129</v>
      </c>
      <c r="J13" s="141">
        <v>20551</v>
      </c>
      <c r="K13" s="142">
        <v>9</v>
      </c>
      <c r="L13" s="141">
        <v>3</v>
      </c>
      <c r="M13" s="149">
        <f t="shared" si="2"/>
        <v>43692</v>
      </c>
      <c r="N13" s="146">
        <f t="shared" si="3"/>
        <v>0.11771033598828162</v>
      </c>
      <c r="O13" s="145">
        <v>137743</v>
      </c>
      <c r="P13" s="141">
        <v>119159</v>
      </c>
      <c r="Q13" s="142">
        <v>278</v>
      </c>
      <c r="R13" s="141">
        <v>272</v>
      </c>
      <c r="S13" s="140">
        <f t="shared" si="4"/>
        <v>257452</v>
      </c>
      <c r="T13" s="144">
        <f t="shared" si="5"/>
        <v>0.08691442515053346</v>
      </c>
      <c r="U13" s="143">
        <v>131372</v>
      </c>
      <c r="V13" s="141">
        <v>102947</v>
      </c>
      <c r="W13" s="142">
        <v>238</v>
      </c>
      <c r="X13" s="141">
        <v>274</v>
      </c>
      <c r="Y13" s="140">
        <f t="shared" si="6"/>
        <v>234831</v>
      </c>
      <c r="Z13" s="139">
        <f t="shared" si="7"/>
        <v>0.09632884925755114</v>
      </c>
    </row>
    <row r="14" spans="1:26" ht="21" customHeight="1">
      <c r="A14" s="147" t="s">
        <v>255</v>
      </c>
      <c r="B14" s="375" t="s">
        <v>256</v>
      </c>
      <c r="C14" s="145">
        <v>11741</v>
      </c>
      <c r="D14" s="141">
        <v>12152</v>
      </c>
      <c r="E14" s="142">
        <v>5</v>
      </c>
      <c r="F14" s="141">
        <v>4</v>
      </c>
      <c r="G14" s="140">
        <f>SUM(C14:F14)</f>
        <v>23902</v>
      </c>
      <c r="H14" s="144">
        <f t="shared" si="1"/>
        <v>0.041248250547485876</v>
      </c>
      <c r="I14" s="143">
        <v>9896</v>
      </c>
      <c r="J14" s="141">
        <v>11291</v>
      </c>
      <c r="K14" s="142">
        <v>20</v>
      </c>
      <c r="L14" s="141">
        <v>12</v>
      </c>
      <c r="M14" s="149">
        <f>SUM(I14:L14)</f>
        <v>21219</v>
      </c>
      <c r="N14" s="146">
        <f>IF(ISERROR(G14/M14-1),"         /0",(G14/M14-1))</f>
        <v>0.12644328196427734</v>
      </c>
      <c r="O14" s="145">
        <v>64065</v>
      </c>
      <c r="P14" s="141">
        <v>64812</v>
      </c>
      <c r="Q14" s="142">
        <v>3344</v>
      </c>
      <c r="R14" s="141">
        <v>2615</v>
      </c>
      <c r="S14" s="140">
        <f>SUM(O14:R14)</f>
        <v>134836</v>
      </c>
      <c r="T14" s="144">
        <f t="shared" si="5"/>
        <v>0.04551991606045916</v>
      </c>
      <c r="U14" s="143">
        <v>65282</v>
      </c>
      <c r="V14" s="141">
        <v>63470</v>
      </c>
      <c r="W14" s="142">
        <v>2546</v>
      </c>
      <c r="X14" s="141">
        <v>2514</v>
      </c>
      <c r="Y14" s="140">
        <f>SUM(U14:X14)</f>
        <v>133812</v>
      </c>
      <c r="Z14" s="139">
        <f>IF(ISERROR(S14/Y14-1),"         /0",IF(S14/Y14&gt;5,"  *  ",(S14/Y14-1)))</f>
        <v>0.007652527426538658</v>
      </c>
    </row>
    <row r="15" spans="1:26" ht="21" customHeight="1">
      <c r="A15" s="147" t="s">
        <v>257</v>
      </c>
      <c r="B15" s="375" t="s">
        <v>258</v>
      </c>
      <c r="C15" s="145">
        <v>7749</v>
      </c>
      <c r="D15" s="141">
        <v>7507</v>
      </c>
      <c r="E15" s="142">
        <v>4</v>
      </c>
      <c r="F15" s="141">
        <v>0</v>
      </c>
      <c r="G15" s="140">
        <f t="shared" si="0"/>
        <v>15260</v>
      </c>
      <c r="H15" s="144">
        <f t="shared" si="1"/>
        <v>0.026334545366690425</v>
      </c>
      <c r="I15" s="143">
        <v>7421</v>
      </c>
      <c r="J15" s="141">
        <v>7120</v>
      </c>
      <c r="K15" s="142">
        <v>40</v>
      </c>
      <c r="L15" s="141"/>
      <c r="M15" s="149">
        <f t="shared" si="2"/>
        <v>14581</v>
      </c>
      <c r="N15" s="146">
        <f t="shared" si="3"/>
        <v>0.04656745079212676</v>
      </c>
      <c r="O15" s="145">
        <v>45624</v>
      </c>
      <c r="P15" s="141">
        <v>42798</v>
      </c>
      <c r="Q15" s="142">
        <v>165</v>
      </c>
      <c r="R15" s="141">
        <v>160</v>
      </c>
      <c r="S15" s="140">
        <f t="shared" si="4"/>
        <v>88747</v>
      </c>
      <c r="T15" s="144">
        <f t="shared" si="5"/>
        <v>0.02996051492641111</v>
      </c>
      <c r="U15" s="143">
        <v>45498</v>
      </c>
      <c r="V15" s="141">
        <v>41474</v>
      </c>
      <c r="W15" s="142">
        <v>151</v>
      </c>
      <c r="X15" s="141">
        <v>25</v>
      </c>
      <c r="Y15" s="140">
        <f t="shared" si="6"/>
        <v>87148</v>
      </c>
      <c r="Z15" s="139">
        <f t="shared" si="7"/>
        <v>0.01834809748932842</v>
      </c>
    </row>
    <row r="16" spans="1:26" ht="21" customHeight="1">
      <c r="A16" s="147" t="s">
        <v>269</v>
      </c>
      <c r="B16" s="375" t="s">
        <v>270</v>
      </c>
      <c r="C16" s="145">
        <v>5010</v>
      </c>
      <c r="D16" s="141">
        <v>4969</v>
      </c>
      <c r="E16" s="142">
        <v>19</v>
      </c>
      <c r="F16" s="141">
        <v>0</v>
      </c>
      <c r="G16" s="140">
        <f>SUM(C16:F16)</f>
        <v>9998</v>
      </c>
      <c r="H16" s="144">
        <f t="shared" si="1"/>
        <v>0.017253786669473845</v>
      </c>
      <c r="I16" s="143">
        <v>5251</v>
      </c>
      <c r="J16" s="141">
        <v>5039</v>
      </c>
      <c r="K16" s="142">
        <v>12</v>
      </c>
      <c r="L16" s="141"/>
      <c r="M16" s="149">
        <f t="shared" si="2"/>
        <v>10302</v>
      </c>
      <c r="N16" s="146">
        <f>IF(ISERROR(G16/M16-1),"         /0",(G16/M16-1))</f>
        <v>-0.029508833236264853</v>
      </c>
      <c r="O16" s="145">
        <v>27260</v>
      </c>
      <c r="P16" s="141">
        <v>23861</v>
      </c>
      <c r="Q16" s="142">
        <v>161</v>
      </c>
      <c r="R16" s="141">
        <v>29</v>
      </c>
      <c r="S16" s="140">
        <f>SUM(O16:R16)</f>
        <v>51311</v>
      </c>
      <c r="T16" s="144">
        <f t="shared" si="5"/>
        <v>0.01732232054479679</v>
      </c>
      <c r="U16" s="143">
        <v>32274</v>
      </c>
      <c r="V16" s="141">
        <v>25824</v>
      </c>
      <c r="W16" s="142">
        <v>69</v>
      </c>
      <c r="X16" s="141">
        <v>21</v>
      </c>
      <c r="Y16" s="140">
        <f>SUM(U16:X16)</f>
        <v>58188</v>
      </c>
      <c r="Z16" s="139">
        <f>IF(ISERROR(S16/Y16-1),"         /0",IF(S16/Y16&gt;5,"  *  ",(S16/Y16-1)))</f>
        <v>-0.11818588025022336</v>
      </c>
    </row>
    <row r="17" spans="1:26" ht="21" customHeight="1">
      <c r="A17" s="147" t="s">
        <v>261</v>
      </c>
      <c r="B17" s="375" t="s">
        <v>262</v>
      </c>
      <c r="C17" s="145">
        <v>2884</v>
      </c>
      <c r="D17" s="141">
        <v>2409</v>
      </c>
      <c r="E17" s="142">
        <v>418</v>
      </c>
      <c r="F17" s="141">
        <v>379</v>
      </c>
      <c r="G17" s="140">
        <f t="shared" si="0"/>
        <v>6090</v>
      </c>
      <c r="H17" s="144">
        <f t="shared" si="1"/>
        <v>0.010509658013312233</v>
      </c>
      <c r="I17" s="143">
        <v>3068</v>
      </c>
      <c r="J17" s="141">
        <v>2826</v>
      </c>
      <c r="K17" s="142">
        <v>388</v>
      </c>
      <c r="L17" s="141">
        <v>343</v>
      </c>
      <c r="M17" s="140">
        <f t="shared" si="2"/>
        <v>6625</v>
      </c>
      <c r="N17" s="146">
        <f t="shared" si="3"/>
        <v>-0.08075471698113212</v>
      </c>
      <c r="O17" s="145">
        <v>16683</v>
      </c>
      <c r="P17" s="141">
        <v>14671</v>
      </c>
      <c r="Q17" s="142">
        <v>5114</v>
      </c>
      <c r="R17" s="141">
        <v>4302</v>
      </c>
      <c r="S17" s="140">
        <f t="shared" si="4"/>
        <v>40770</v>
      </c>
      <c r="T17" s="144">
        <f t="shared" si="5"/>
        <v>0.013763735039491826</v>
      </c>
      <c r="U17" s="143">
        <v>17539</v>
      </c>
      <c r="V17" s="141">
        <v>14390</v>
      </c>
      <c r="W17" s="142">
        <v>3268</v>
      </c>
      <c r="X17" s="141">
        <v>3074</v>
      </c>
      <c r="Y17" s="140">
        <f t="shared" si="6"/>
        <v>38271</v>
      </c>
      <c r="Z17" s="139">
        <f t="shared" si="7"/>
        <v>0.06529748373442024</v>
      </c>
    </row>
    <row r="18" spans="1:26" ht="21" customHeight="1">
      <c r="A18" s="147" t="s">
        <v>259</v>
      </c>
      <c r="B18" s="375" t="s">
        <v>260</v>
      </c>
      <c r="C18" s="145">
        <v>2606</v>
      </c>
      <c r="D18" s="141">
        <v>2472</v>
      </c>
      <c r="E18" s="142">
        <v>2</v>
      </c>
      <c r="F18" s="141">
        <v>0</v>
      </c>
      <c r="G18" s="140">
        <f t="shared" si="0"/>
        <v>5080</v>
      </c>
      <c r="H18" s="144">
        <f t="shared" si="1"/>
        <v>0.00876667696348541</v>
      </c>
      <c r="I18" s="143">
        <v>2389</v>
      </c>
      <c r="J18" s="141">
        <v>2395</v>
      </c>
      <c r="K18" s="142">
        <v>1</v>
      </c>
      <c r="L18" s="141"/>
      <c r="M18" s="140">
        <f t="shared" si="2"/>
        <v>4785</v>
      </c>
      <c r="N18" s="146">
        <f t="shared" si="3"/>
        <v>0.06165099268547536</v>
      </c>
      <c r="O18" s="145">
        <v>14089</v>
      </c>
      <c r="P18" s="141">
        <v>12617</v>
      </c>
      <c r="Q18" s="142">
        <v>7</v>
      </c>
      <c r="R18" s="141">
        <v>17</v>
      </c>
      <c r="S18" s="140">
        <f t="shared" si="4"/>
        <v>26730</v>
      </c>
      <c r="T18" s="144">
        <f t="shared" si="5"/>
        <v>0.009023905754368813</v>
      </c>
      <c r="U18" s="143">
        <v>13780</v>
      </c>
      <c r="V18" s="141">
        <v>11983</v>
      </c>
      <c r="W18" s="142">
        <v>61</v>
      </c>
      <c r="X18" s="141">
        <v>46</v>
      </c>
      <c r="Y18" s="140">
        <f t="shared" si="6"/>
        <v>25870</v>
      </c>
      <c r="Z18" s="139">
        <f t="shared" si="7"/>
        <v>0.033243138770777</v>
      </c>
    </row>
    <row r="19" spans="1:26" ht="21" customHeight="1">
      <c r="A19" s="147" t="s">
        <v>276</v>
      </c>
      <c r="B19" s="375" t="s">
        <v>277</v>
      </c>
      <c r="C19" s="145">
        <v>2041</v>
      </c>
      <c r="D19" s="141">
        <v>2083</v>
      </c>
      <c r="E19" s="142">
        <v>9</v>
      </c>
      <c r="F19" s="141">
        <v>0</v>
      </c>
      <c r="G19" s="140">
        <f>SUM(C19:F19)</f>
        <v>4133</v>
      </c>
      <c r="H19" s="144">
        <f t="shared" si="1"/>
        <v>0.007132416513796299</v>
      </c>
      <c r="I19" s="143">
        <v>1837</v>
      </c>
      <c r="J19" s="141">
        <v>1794</v>
      </c>
      <c r="K19" s="142"/>
      <c r="L19" s="141"/>
      <c r="M19" s="149">
        <f t="shared" si="2"/>
        <v>3631</v>
      </c>
      <c r="N19" s="146">
        <f>IF(ISERROR(G19/M19-1),"         /0",(G19/M19-1))</f>
        <v>0.13825392453869467</v>
      </c>
      <c r="O19" s="145">
        <v>10620</v>
      </c>
      <c r="P19" s="141">
        <v>9445</v>
      </c>
      <c r="Q19" s="142">
        <v>9</v>
      </c>
      <c r="R19" s="141">
        <v>11</v>
      </c>
      <c r="S19" s="140">
        <f>SUM(O19:R19)</f>
        <v>20085</v>
      </c>
      <c r="T19" s="144">
        <f t="shared" si="5"/>
        <v>0.006780589116217643</v>
      </c>
      <c r="U19" s="143">
        <v>10978</v>
      </c>
      <c r="V19" s="141">
        <v>8036</v>
      </c>
      <c r="W19" s="142">
        <v>52</v>
      </c>
      <c r="X19" s="141">
        <v>5</v>
      </c>
      <c r="Y19" s="140">
        <f>SUM(U19:X19)</f>
        <v>19071</v>
      </c>
      <c r="Z19" s="139">
        <f>IF(ISERROR(S19/Y19-1),"         /0",IF(S19/Y19&gt;5,"  *  ",(S19/Y19-1)))</f>
        <v>0.053169734151329306</v>
      </c>
    </row>
    <row r="20" spans="1:26" ht="21" customHeight="1">
      <c r="A20" s="147" t="s">
        <v>267</v>
      </c>
      <c r="B20" s="375" t="s">
        <v>268</v>
      </c>
      <c r="C20" s="145">
        <v>897</v>
      </c>
      <c r="D20" s="141">
        <v>937</v>
      </c>
      <c r="E20" s="142">
        <v>2</v>
      </c>
      <c r="F20" s="141">
        <v>0</v>
      </c>
      <c r="G20" s="140">
        <f>SUM(C20:F20)</f>
        <v>1836</v>
      </c>
      <c r="H20" s="144">
        <f t="shared" si="1"/>
        <v>0.0031684289182990575</v>
      </c>
      <c r="I20" s="143">
        <v>584</v>
      </c>
      <c r="J20" s="141">
        <v>624</v>
      </c>
      <c r="K20" s="142">
        <v>7</v>
      </c>
      <c r="L20" s="141"/>
      <c r="M20" s="149">
        <f t="shared" si="2"/>
        <v>1215</v>
      </c>
      <c r="N20" s="146">
        <f>IF(ISERROR(G20/M20-1),"         /0",(G20/M20-1))</f>
        <v>0.5111111111111111</v>
      </c>
      <c r="O20" s="145">
        <v>6460</v>
      </c>
      <c r="P20" s="141">
        <v>6340</v>
      </c>
      <c r="Q20" s="142">
        <v>3</v>
      </c>
      <c r="R20" s="141">
        <v>9</v>
      </c>
      <c r="S20" s="140">
        <f>SUM(O20:R20)</f>
        <v>12812</v>
      </c>
      <c r="T20" s="144">
        <f t="shared" si="5"/>
        <v>0.004325263020013963</v>
      </c>
      <c r="U20" s="143">
        <v>3576</v>
      </c>
      <c r="V20" s="141">
        <v>3017</v>
      </c>
      <c r="W20" s="142">
        <v>18</v>
      </c>
      <c r="X20" s="141">
        <v>30</v>
      </c>
      <c r="Y20" s="140">
        <f>SUM(U20:X20)</f>
        <v>6641</v>
      </c>
      <c r="Z20" s="139">
        <f>IF(ISERROR(S20/Y20-1),"         /0",IF(S20/Y20&gt;5,"  *  ",(S20/Y20-1)))</f>
        <v>0.9292275259750038</v>
      </c>
    </row>
    <row r="21" spans="1:26" ht="21" customHeight="1">
      <c r="A21" s="147" t="s">
        <v>263</v>
      </c>
      <c r="B21" s="375" t="s">
        <v>264</v>
      </c>
      <c r="C21" s="145">
        <v>509</v>
      </c>
      <c r="D21" s="141">
        <v>437</v>
      </c>
      <c r="E21" s="142">
        <v>0</v>
      </c>
      <c r="F21" s="141">
        <v>0</v>
      </c>
      <c r="G21" s="140">
        <f>SUM(C21:F21)</f>
        <v>946</v>
      </c>
      <c r="H21" s="144">
        <f t="shared" si="1"/>
        <v>0.001632534725877401</v>
      </c>
      <c r="I21" s="143">
        <v>534</v>
      </c>
      <c r="J21" s="141">
        <v>444</v>
      </c>
      <c r="K21" s="142"/>
      <c r="L21" s="141"/>
      <c r="M21" s="149">
        <f t="shared" si="2"/>
        <v>978</v>
      </c>
      <c r="N21" s="146">
        <f>IF(ISERROR(G21/M21-1),"         /0",(G21/M21-1))</f>
        <v>-0.03271983640081799</v>
      </c>
      <c r="O21" s="145">
        <v>2934</v>
      </c>
      <c r="P21" s="141">
        <v>2878</v>
      </c>
      <c r="Q21" s="142">
        <v>22</v>
      </c>
      <c r="R21" s="141">
        <v>2</v>
      </c>
      <c r="S21" s="140">
        <f>SUM(O21:R21)</f>
        <v>5836</v>
      </c>
      <c r="T21" s="144">
        <f t="shared" si="5"/>
        <v>0.0019702025433032695</v>
      </c>
      <c r="U21" s="143">
        <v>2920</v>
      </c>
      <c r="V21" s="141">
        <v>2146</v>
      </c>
      <c r="W21" s="142">
        <v>71</v>
      </c>
      <c r="X21" s="141">
        <v>6</v>
      </c>
      <c r="Y21" s="140">
        <f>SUM(U21:X21)</f>
        <v>5143</v>
      </c>
      <c r="Z21" s="139">
        <f>IF(ISERROR(S21/Y21-1),"         /0",IF(S21/Y21&gt;5,"  *  ",(S21/Y21-1)))</f>
        <v>0.13474625704841525</v>
      </c>
    </row>
    <row r="22" spans="1:26" ht="21" customHeight="1" thickBot="1">
      <c r="A22" s="138" t="s">
        <v>56</v>
      </c>
      <c r="B22" s="376"/>
      <c r="C22" s="136">
        <v>1737</v>
      </c>
      <c r="D22" s="132">
        <v>1408</v>
      </c>
      <c r="E22" s="133">
        <v>49</v>
      </c>
      <c r="F22" s="132">
        <v>21</v>
      </c>
      <c r="G22" s="131">
        <f>SUM(C22:F22)</f>
        <v>3215</v>
      </c>
      <c r="H22" s="135">
        <f t="shared" si="1"/>
        <v>0.00554820205464677</v>
      </c>
      <c r="I22" s="134">
        <v>1860</v>
      </c>
      <c r="J22" s="132">
        <v>1669</v>
      </c>
      <c r="K22" s="133">
        <v>67</v>
      </c>
      <c r="L22" s="132">
        <v>34</v>
      </c>
      <c r="M22" s="445">
        <f t="shared" si="2"/>
        <v>3630</v>
      </c>
      <c r="N22" s="137">
        <f>IF(ISERROR(G22/M22-1),"         /0",(G22/M22-1))</f>
        <v>-0.1143250688705234</v>
      </c>
      <c r="O22" s="136">
        <v>10078</v>
      </c>
      <c r="P22" s="132">
        <v>7938</v>
      </c>
      <c r="Q22" s="133">
        <v>302</v>
      </c>
      <c r="R22" s="132">
        <v>218</v>
      </c>
      <c r="S22" s="131">
        <f>SUM(O22:R22)</f>
        <v>18536</v>
      </c>
      <c r="T22" s="135">
        <f t="shared" si="5"/>
        <v>0.006257654959333345</v>
      </c>
      <c r="U22" s="134">
        <v>10258</v>
      </c>
      <c r="V22" s="132">
        <v>6935</v>
      </c>
      <c r="W22" s="133">
        <v>423</v>
      </c>
      <c r="X22" s="132">
        <v>292</v>
      </c>
      <c r="Y22" s="131">
        <f>SUM(U22:X22)</f>
        <v>17908</v>
      </c>
      <c r="Z22" s="130">
        <f>IF(ISERROR(S22/Y22-1),"         /0",IF(S22/Y22&gt;5,"  *  ",(S22/Y22-1)))</f>
        <v>0.03506812597721698</v>
      </c>
    </row>
    <row r="23" spans="1:2" ht="16.5" thickTop="1">
      <c r="A23" s="129" t="s">
        <v>43</v>
      </c>
      <c r="B23" s="129"/>
    </row>
    <row r="24" spans="1:2" ht="15.75">
      <c r="A24" s="129" t="s">
        <v>42</v>
      </c>
      <c r="B24" s="129"/>
    </row>
    <row r="25" spans="1:3" ht="14.25">
      <c r="A25" s="377" t="s">
        <v>123</v>
      </c>
      <c r="B25" s="378"/>
      <c r="C25" s="378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23:Z65536 N23:N65536 Z4 N4 N6 Z6">
    <cfRule type="cellIs" priority="6" dxfId="82" operator="lessThan" stopIfTrue="1">
      <formula>0</formula>
    </cfRule>
  </conditionalFormatting>
  <conditionalFormatting sqref="N10:N22 Z10:Z22">
    <cfRule type="cellIs" priority="7" dxfId="82" operator="lessThan" stopIfTrue="1">
      <formula>0</formula>
    </cfRule>
    <cfRule type="cellIs" priority="8" dxfId="84" operator="greaterThanOrEqual" stopIfTrue="1">
      <formula>0</formula>
    </cfRule>
  </conditionalFormatting>
  <conditionalFormatting sqref="N7:N9 Z7:Z9">
    <cfRule type="cellIs" priority="3" dxfId="82" operator="lessThan" stopIfTrue="1">
      <formula>0</formula>
    </cfRule>
  </conditionalFormatting>
  <conditionalFormatting sqref="H7:H9">
    <cfRule type="cellIs" priority="2" dxfId="82" operator="lessThan" stopIfTrue="1">
      <formula>0</formula>
    </cfRule>
  </conditionalFormatting>
  <conditionalFormatting sqref="T7:T9">
    <cfRule type="cellIs" priority="1" dxfId="82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2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6384" width="11.421875" style="361" customWidth="1"/>
  </cols>
  <sheetData>
    <row r="1" spans="1:8" ht="13.5" thickBot="1">
      <c r="A1" s="360"/>
      <c r="B1" s="360"/>
      <c r="C1" s="360"/>
      <c r="D1" s="360"/>
      <c r="E1" s="360"/>
      <c r="F1" s="360"/>
      <c r="G1" s="360"/>
      <c r="H1" s="360"/>
    </row>
    <row r="2" spans="1:14" ht="31.5" thickBot="1" thickTop="1">
      <c r="A2" s="362" t="s">
        <v>453</v>
      </c>
      <c r="B2" s="363"/>
      <c r="M2" s="511" t="s">
        <v>28</v>
      </c>
      <c r="N2" s="512"/>
    </row>
    <row r="3" spans="1:2" ht="25.5" thickTop="1">
      <c r="A3" s="364" t="s">
        <v>38</v>
      </c>
      <c r="B3" s="365"/>
    </row>
    <row r="9" spans="1:14" ht="26.25">
      <c r="A9" s="381" t="s">
        <v>110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</row>
    <row r="10" spans="1:14" ht="15.75">
      <c r="A10" s="367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</row>
    <row r="11" ht="15">
      <c r="A11" s="380" t="s">
        <v>133</v>
      </c>
    </row>
    <row r="12" ht="15">
      <c r="A12" s="380" t="s">
        <v>134</v>
      </c>
    </row>
    <row r="13" ht="15">
      <c r="A13" s="380" t="s">
        <v>135</v>
      </c>
    </row>
    <row r="15" ht="15">
      <c r="A15" s="380" t="s">
        <v>145</v>
      </c>
    </row>
    <row r="16" ht="15">
      <c r="A16" s="380" t="s">
        <v>144</v>
      </c>
    </row>
    <row r="17" ht="15">
      <c r="A17" s="380"/>
    </row>
    <row r="18" ht="15">
      <c r="A18" s="380" t="s">
        <v>349</v>
      </c>
    </row>
    <row r="19" ht="15">
      <c r="A19" s="380" t="s">
        <v>357</v>
      </c>
    </row>
    <row r="20" ht="15">
      <c r="A20" s="380"/>
    </row>
    <row r="21" ht="15">
      <c r="A21" s="380" t="s">
        <v>454</v>
      </c>
    </row>
    <row r="22" ht="15">
      <c r="A22" s="380"/>
    </row>
    <row r="23" ht="26.25">
      <c r="A23" s="381" t="s">
        <v>132</v>
      </c>
    </row>
    <row r="26" ht="22.5">
      <c r="A26" s="369" t="s">
        <v>111</v>
      </c>
    </row>
    <row r="28" ht="15.75">
      <c r="A28" s="368" t="s">
        <v>112</v>
      </c>
    </row>
    <row r="29" ht="15.75">
      <c r="A29" s="368"/>
    </row>
    <row r="30" ht="22.5">
      <c r="A30" s="369" t="s">
        <v>113</v>
      </c>
    </row>
    <row r="31" ht="15.75">
      <c r="A31" s="368" t="s">
        <v>114</v>
      </c>
    </row>
    <row r="32" ht="15.75">
      <c r="A32" s="368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8" customWidth="1"/>
    <col min="2" max="2" width="35.421875" style="128" customWidth="1"/>
    <col min="3" max="3" width="9.8515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9.00390625" style="128" customWidth="1"/>
    <col min="8" max="8" width="10.7109375" style="128" customWidth="1"/>
    <col min="9" max="9" width="9.57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9.57421875" style="128" bestFit="1" customWidth="1"/>
    <col min="16" max="16" width="11.140625" style="128" customWidth="1"/>
    <col min="17" max="17" width="9.421875" style="128" customWidth="1"/>
    <col min="18" max="18" width="10.5742187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10.421875" style="128" customWidth="1"/>
    <col min="23" max="23" width="9.42187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82" t="s">
        <v>28</v>
      </c>
      <c r="Z1" s="583"/>
    </row>
    <row r="2" ht="5.25" customHeight="1" thickBot="1"/>
    <row r="3" spans="1:26" ht="24.75" customHeight="1" thickTop="1">
      <c r="A3" s="584" t="s">
        <v>127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6"/>
    </row>
    <row r="4" spans="1:26" ht="21" customHeight="1" thickBot="1">
      <c r="A4" s="596" t="s">
        <v>45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8"/>
    </row>
    <row r="5" spans="1:26" s="174" customFormat="1" ht="19.5" customHeight="1" thickBot="1" thickTop="1">
      <c r="A5" s="664" t="s">
        <v>121</v>
      </c>
      <c r="B5" s="664" t="s">
        <v>122</v>
      </c>
      <c r="C5" s="682" t="s">
        <v>36</v>
      </c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4"/>
      <c r="O5" s="685" t="s">
        <v>35</v>
      </c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4"/>
    </row>
    <row r="6" spans="1:26" s="173" customFormat="1" ht="26.25" customHeight="1" thickBot="1">
      <c r="A6" s="665"/>
      <c r="B6" s="665"/>
      <c r="C6" s="686" t="s">
        <v>459</v>
      </c>
      <c r="D6" s="677"/>
      <c r="E6" s="677"/>
      <c r="F6" s="677"/>
      <c r="G6" s="678"/>
      <c r="H6" s="674" t="s">
        <v>34</v>
      </c>
      <c r="I6" s="686" t="s">
        <v>460</v>
      </c>
      <c r="J6" s="677"/>
      <c r="K6" s="677"/>
      <c r="L6" s="677"/>
      <c r="M6" s="678"/>
      <c r="N6" s="674" t="s">
        <v>33</v>
      </c>
      <c r="O6" s="676" t="s">
        <v>461</v>
      </c>
      <c r="P6" s="677"/>
      <c r="Q6" s="677"/>
      <c r="R6" s="677"/>
      <c r="S6" s="678"/>
      <c r="T6" s="674" t="s">
        <v>34</v>
      </c>
      <c r="U6" s="676" t="s">
        <v>462</v>
      </c>
      <c r="V6" s="677"/>
      <c r="W6" s="677"/>
      <c r="X6" s="677"/>
      <c r="Y6" s="678"/>
      <c r="Z6" s="674" t="s">
        <v>33</v>
      </c>
    </row>
    <row r="7" spans="1:26" s="168" customFormat="1" ht="26.25" customHeight="1">
      <c r="A7" s="666"/>
      <c r="B7" s="666"/>
      <c r="C7" s="600" t="s">
        <v>22</v>
      </c>
      <c r="D7" s="595"/>
      <c r="E7" s="591" t="s">
        <v>21</v>
      </c>
      <c r="F7" s="595"/>
      <c r="G7" s="578" t="s">
        <v>17</v>
      </c>
      <c r="H7" s="571"/>
      <c r="I7" s="673" t="s">
        <v>22</v>
      </c>
      <c r="J7" s="595"/>
      <c r="K7" s="591" t="s">
        <v>21</v>
      </c>
      <c r="L7" s="595"/>
      <c r="M7" s="578" t="s">
        <v>17</v>
      </c>
      <c r="N7" s="571"/>
      <c r="O7" s="673" t="s">
        <v>22</v>
      </c>
      <c r="P7" s="595"/>
      <c r="Q7" s="591" t="s">
        <v>21</v>
      </c>
      <c r="R7" s="595"/>
      <c r="S7" s="578" t="s">
        <v>17</v>
      </c>
      <c r="T7" s="571"/>
      <c r="U7" s="673" t="s">
        <v>22</v>
      </c>
      <c r="V7" s="595"/>
      <c r="W7" s="591" t="s">
        <v>21</v>
      </c>
      <c r="X7" s="595"/>
      <c r="Y7" s="578" t="s">
        <v>17</v>
      </c>
      <c r="Z7" s="571"/>
    </row>
    <row r="8" spans="1:26" s="168" customFormat="1" ht="19.5" customHeight="1" thickBot="1">
      <c r="A8" s="667"/>
      <c r="B8" s="667"/>
      <c r="C8" s="171" t="s">
        <v>31</v>
      </c>
      <c r="D8" s="169" t="s">
        <v>30</v>
      </c>
      <c r="E8" s="170" t="s">
        <v>31</v>
      </c>
      <c r="F8" s="379" t="s">
        <v>30</v>
      </c>
      <c r="G8" s="672"/>
      <c r="H8" s="675"/>
      <c r="I8" s="171" t="s">
        <v>31</v>
      </c>
      <c r="J8" s="169" t="s">
        <v>30</v>
      </c>
      <c r="K8" s="170" t="s">
        <v>31</v>
      </c>
      <c r="L8" s="379" t="s">
        <v>30</v>
      </c>
      <c r="M8" s="672"/>
      <c r="N8" s="675"/>
      <c r="O8" s="171" t="s">
        <v>31</v>
      </c>
      <c r="P8" s="169" t="s">
        <v>30</v>
      </c>
      <c r="Q8" s="170" t="s">
        <v>31</v>
      </c>
      <c r="R8" s="379" t="s">
        <v>30</v>
      </c>
      <c r="S8" s="672"/>
      <c r="T8" s="675"/>
      <c r="U8" s="171" t="s">
        <v>31</v>
      </c>
      <c r="V8" s="169" t="s">
        <v>30</v>
      </c>
      <c r="W8" s="170" t="s">
        <v>31</v>
      </c>
      <c r="X8" s="379" t="s">
        <v>30</v>
      </c>
      <c r="Y8" s="672"/>
      <c r="Z8" s="675"/>
    </row>
    <row r="9" spans="1:26" s="157" customFormat="1" ht="18" customHeight="1" thickBot="1" thickTop="1">
      <c r="A9" s="167" t="s">
        <v>24</v>
      </c>
      <c r="B9" s="373"/>
      <c r="C9" s="166">
        <f>SUM(C10:C14)</f>
        <v>30724.053999999996</v>
      </c>
      <c r="D9" s="160">
        <f>SUM(D10:D14)</f>
        <v>17723.575999999994</v>
      </c>
      <c r="E9" s="161">
        <f>SUM(E10:E14)</f>
        <v>2706.586</v>
      </c>
      <c r="F9" s="160">
        <f>SUM(F10:F14)</f>
        <v>1619.652</v>
      </c>
      <c r="G9" s="159">
        <f aca="true" t="shared" si="0" ref="G9:G14">SUM(C9:F9)</f>
        <v>52773.867999999995</v>
      </c>
      <c r="H9" s="163">
        <f aca="true" t="shared" si="1" ref="H9:H14">G9/$G$9</f>
        <v>1</v>
      </c>
      <c r="I9" s="162">
        <f>SUM(I10:I14)</f>
        <v>27322.520999999993</v>
      </c>
      <c r="J9" s="160">
        <f>SUM(J10:J14)</f>
        <v>16748.225000000006</v>
      </c>
      <c r="K9" s="161">
        <f>SUM(K10:K14)</f>
        <v>2335.556</v>
      </c>
      <c r="L9" s="160">
        <f>SUM(L10:L14)</f>
        <v>1764.046</v>
      </c>
      <c r="M9" s="159">
        <f aca="true" t="shared" si="2" ref="M9:M14">SUM(I9:L9)</f>
        <v>48170.348</v>
      </c>
      <c r="N9" s="165">
        <f aca="true" t="shared" si="3" ref="N9:N14">IF(ISERROR(G9/M9-1),"         /0",(G9/M9-1))</f>
        <v>0.09556750555341642</v>
      </c>
      <c r="O9" s="164">
        <f>SUM(O10:O14)</f>
        <v>137213.0519999999</v>
      </c>
      <c r="P9" s="160">
        <f>SUM(P10:P14)</f>
        <v>82836.589</v>
      </c>
      <c r="Q9" s="161">
        <f>SUM(Q10:Q14)</f>
        <v>12846.011999999997</v>
      </c>
      <c r="R9" s="160">
        <f>SUM(R10:R14)</f>
        <v>7525.098</v>
      </c>
      <c r="S9" s="159">
        <f aca="true" t="shared" si="4" ref="S9:S14">SUM(O9:R9)</f>
        <v>240420.7509999999</v>
      </c>
      <c r="T9" s="163">
        <f aca="true" t="shared" si="5" ref="T9:T14">S9/$S$9</f>
        <v>1</v>
      </c>
      <c r="U9" s="162">
        <f>SUM(U10:U14)</f>
        <v>127876.29600000003</v>
      </c>
      <c r="V9" s="160">
        <f>SUM(V10:V14)</f>
        <v>79325.85299999999</v>
      </c>
      <c r="W9" s="161">
        <f>SUM(W10:W14)</f>
        <v>20748.006999999998</v>
      </c>
      <c r="X9" s="160">
        <f>SUM(X10:X14)</f>
        <v>10725.972000000003</v>
      </c>
      <c r="Y9" s="159">
        <f aca="true" t="shared" si="6" ref="Y9:Y14">SUM(U9:X9)</f>
        <v>238676.12800000003</v>
      </c>
      <c r="Z9" s="158">
        <f>IF(ISERROR(S9/Y9-1),"         /0",(S9/Y9-1))</f>
        <v>0.00730958313518415</v>
      </c>
    </row>
    <row r="10" spans="1:26" ht="21.75" customHeight="1" thickTop="1">
      <c r="A10" s="156" t="s">
        <v>249</v>
      </c>
      <c r="B10" s="374" t="s">
        <v>250</v>
      </c>
      <c r="C10" s="154">
        <v>25879.585999999996</v>
      </c>
      <c r="D10" s="150">
        <v>15362.007999999994</v>
      </c>
      <c r="E10" s="151">
        <v>2183.024</v>
      </c>
      <c r="F10" s="150">
        <v>1410.589</v>
      </c>
      <c r="G10" s="149">
        <f t="shared" si="0"/>
        <v>44835.20699999999</v>
      </c>
      <c r="H10" s="153">
        <f t="shared" si="1"/>
        <v>0.8495721215659233</v>
      </c>
      <c r="I10" s="152">
        <v>22286.420999999995</v>
      </c>
      <c r="J10" s="150">
        <v>14221.089000000005</v>
      </c>
      <c r="K10" s="151">
        <v>2216.224</v>
      </c>
      <c r="L10" s="150">
        <v>1749.375</v>
      </c>
      <c r="M10" s="149">
        <f t="shared" si="2"/>
        <v>40473.109000000004</v>
      </c>
      <c r="N10" s="155">
        <f t="shared" si="3"/>
        <v>0.10777768517857078</v>
      </c>
      <c r="O10" s="154">
        <v>113055.16799999993</v>
      </c>
      <c r="P10" s="150">
        <v>70431.493</v>
      </c>
      <c r="Q10" s="151">
        <v>9494.345999999998</v>
      </c>
      <c r="R10" s="150">
        <v>6348.656</v>
      </c>
      <c r="S10" s="149">
        <f t="shared" si="4"/>
        <v>199329.6629999999</v>
      </c>
      <c r="T10" s="153">
        <f t="shared" si="5"/>
        <v>0.8290867663082876</v>
      </c>
      <c r="U10" s="152">
        <v>104640.74400000004</v>
      </c>
      <c r="V10" s="150">
        <v>67577.13099999998</v>
      </c>
      <c r="W10" s="151">
        <v>16933.834</v>
      </c>
      <c r="X10" s="150">
        <v>10156.669000000004</v>
      </c>
      <c r="Y10" s="149">
        <f t="shared" si="6"/>
        <v>199308.378</v>
      </c>
      <c r="Z10" s="148">
        <f>IF(ISERROR(S10/Y10-1),"         /0",IF(S10/Y10&gt;5,"  *  ",(S10/Y10-1)))</f>
        <v>0.00010679430645876842</v>
      </c>
    </row>
    <row r="11" spans="1:26" ht="21.75" customHeight="1">
      <c r="A11" s="156" t="s">
        <v>251</v>
      </c>
      <c r="B11" s="374" t="s">
        <v>252</v>
      </c>
      <c r="C11" s="154">
        <v>4516.762</v>
      </c>
      <c r="D11" s="150">
        <v>1032.058</v>
      </c>
      <c r="E11" s="151">
        <v>484.799</v>
      </c>
      <c r="F11" s="150">
        <v>174.27700000000002</v>
      </c>
      <c r="G11" s="149">
        <f>SUM(C11:F11)</f>
        <v>6207.896</v>
      </c>
      <c r="H11" s="153">
        <f>G11/$G$9</f>
        <v>0.11763200681064348</v>
      </c>
      <c r="I11" s="152">
        <v>4725.795999999999</v>
      </c>
      <c r="J11" s="150">
        <v>1404.3059999999998</v>
      </c>
      <c r="K11" s="151">
        <v>106.67699999999999</v>
      </c>
      <c r="L11" s="150">
        <v>2.611</v>
      </c>
      <c r="M11" s="149">
        <f>SUM(I11:L11)</f>
        <v>6239.3899999999985</v>
      </c>
      <c r="N11" s="155">
        <f t="shared" si="3"/>
        <v>-0.005047608820733851</v>
      </c>
      <c r="O11" s="154">
        <v>22458.568</v>
      </c>
      <c r="P11" s="150">
        <v>6046.772999999998</v>
      </c>
      <c r="Q11" s="151">
        <v>3181.034</v>
      </c>
      <c r="R11" s="150">
        <v>986.9859999999999</v>
      </c>
      <c r="S11" s="149">
        <f>SUM(O11:R11)</f>
        <v>32673.360999999997</v>
      </c>
      <c r="T11" s="153">
        <f>S11/$S$9</f>
        <v>0.13590075259352305</v>
      </c>
      <c r="U11" s="152">
        <v>21262.180000000008</v>
      </c>
      <c r="V11" s="150">
        <v>6047.5740000000005</v>
      </c>
      <c r="W11" s="151">
        <v>3798.170999999999</v>
      </c>
      <c r="X11" s="150">
        <v>556.123</v>
      </c>
      <c r="Y11" s="149">
        <f>SUM(U11:X11)</f>
        <v>31664.048000000006</v>
      </c>
      <c r="Z11" s="148">
        <f>IF(ISERROR(S11/Y11-1),"         /0",IF(S11/Y11&gt;5,"  *  ",(S11/Y11-1)))</f>
        <v>0.03187567805607139</v>
      </c>
    </row>
    <row r="12" spans="1:26" ht="21.75" customHeight="1">
      <c r="A12" s="147" t="s">
        <v>253</v>
      </c>
      <c r="B12" s="375" t="s">
        <v>254</v>
      </c>
      <c r="C12" s="145">
        <v>225.558</v>
      </c>
      <c r="D12" s="141">
        <v>648.0459999999999</v>
      </c>
      <c r="E12" s="142">
        <v>4.001</v>
      </c>
      <c r="F12" s="141">
        <v>0</v>
      </c>
      <c r="G12" s="140">
        <f>SUM(C12:F12)</f>
        <v>877.6049999999999</v>
      </c>
      <c r="H12" s="144">
        <f>G12/$G$9</f>
        <v>0.016629537179272135</v>
      </c>
      <c r="I12" s="143">
        <v>212.822</v>
      </c>
      <c r="J12" s="141">
        <v>625.947</v>
      </c>
      <c r="K12" s="142">
        <v>0.095</v>
      </c>
      <c r="L12" s="141">
        <v>0</v>
      </c>
      <c r="M12" s="140">
        <f>SUM(I12:L12)</f>
        <v>838.864</v>
      </c>
      <c r="N12" s="146">
        <f t="shared" si="3"/>
        <v>0.046182694691868864</v>
      </c>
      <c r="O12" s="145">
        <v>1070.941</v>
      </c>
      <c r="P12" s="141">
        <v>3138.0730000000003</v>
      </c>
      <c r="Q12" s="142">
        <v>10.301</v>
      </c>
      <c r="R12" s="141">
        <v>50.477</v>
      </c>
      <c r="S12" s="140">
        <f>SUM(O12:R12)</f>
        <v>4269.792</v>
      </c>
      <c r="T12" s="144">
        <f>S12/$S$9</f>
        <v>0.017759665013275007</v>
      </c>
      <c r="U12" s="143">
        <v>1455.2720000000002</v>
      </c>
      <c r="V12" s="141">
        <v>3256.5679999999993</v>
      </c>
      <c r="W12" s="142">
        <v>0.14500000000000002</v>
      </c>
      <c r="X12" s="141">
        <v>0</v>
      </c>
      <c r="Y12" s="140">
        <f>SUM(U12:X12)</f>
        <v>4711.985</v>
      </c>
      <c r="Z12" s="139">
        <f>IF(ISERROR(S12/Y12-1),"         /0",IF(S12/Y12&gt;5,"  *  ",(S12/Y12-1)))</f>
        <v>-0.09384431402052407</v>
      </c>
    </row>
    <row r="13" spans="1:26" ht="21.75" customHeight="1">
      <c r="A13" s="156" t="s">
        <v>257</v>
      </c>
      <c r="B13" s="374" t="s">
        <v>258</v>
      </c>
      <c r="C13" s="154">
        <v>82.008</v>
      </c>
      <c r="D13" s="150">
        <v>619.554</v>
      </c>
      <c r="E13" s="151">
        <v>0.1</v>
      </c>
      <c r="F13" s="150">
        <v>0</v>
      </c>
      <c r="G13" s="149">
        <f>SUM(C13:F13)</f>
        <v>701.662</v>
      </c>
      <c r="H13" s="153">
        <f>G13/$G$9</f>
        <v>0.013295633361572058</v>
      </c>
      <c r="I13" s="152">
        <v>83.72200000000001</v>
      </c>
      <c r="J13" s="150">
        <v>464.88699999999994</v>
      </c>
      <c r="K13" s="151">
        <v>0</v>
      </c>
      <c r="L13" s="150"/>
      <c r="M13" s="149">
        <f>SUM(I13:L13)</f>
        <v>548.6089999999999</v>
      </c>
      <c r="N13" s="155">
        <f t="shared" si="3"/>
        <v>0.2789837571020528</v>
      </c>
      <c r="O13" s="154">
        <v>478.09999999999997</v>
      </c>
      <c r="P13" s="150">
        <v>3078.513</v>
      </c>
      <c r="Q13" s="151">
        <v>0.1</v>
      </c>
      <c r="R13" s="150">
        <v>0</v>
      </c>
      <c r="S13" s="149">
        <f>SUM(O13:R13)</f>
        <v>3556.7129999999997</v>
      </c>
      <c r="T13" s="153">
        <f>S13/$S$9</f>
        <v>0.01479370222913912</v>
      </c>
      <c r="U13" s="152">
        <v>438.3589999999999</v>
      </c>
      <c r="V13" s="150">
        <v>2245.7429999999995</v>
      </c>
      <c r="W13" s="151">
        <v>0</v>
      </c>
      <c r="X13" s="150">
        <v>0</v>
      </c>
      <c r="Y13" s="149">
        <f>SUM(U13:X13)</f>
        <v>2684.1019999999994</v>
      </c>
      <c r="Z13" s="148">
        <f>IF(ISERROR(S13/Y13-1),"         /0",IF(S13/Y13&gt;5,"  *  ",(S13/Y13-1)))</f>
        <v>0.3251035169304297</v>
      </c>
    </row>
    <row r="14" spans="1:26" ht="21.75" customHeight="1" thickBot="1">
      <c r="A14" s="138" t="s">
        <v>56</v>
      </c>
      <c r="B14" s="376"/>
      <c r="C14" s="136">
        <v>20.140000000000004</v>
      </c>
      <c r="D14" s="132">
        <v>61.91000000000001</v>
      </c>
      <c r="E14" s="133">
        <v>34.662</v>
      </c>
      <c r="F14" s="132">
        <v>34.78600000000001</v>
      </c>
      <c r="G14" s="131">
        <f t="shared" si="0"/>
        <v>151.49800000000002</v>
      </c>
      <c r="H14" s="135">
        <f t="shared" si="1"/>
        <v>0.0028707010825888305</v>
      </c>
      <c r="I14" s="134">
        <v>13.76</v>
      </c>
      <c r="J14" s="132">
        <v>31.996</v>
      </c>
      <c r="K14" s="133">
        <v>12.559999999999999</v>
      </c>
      <c r="L14" s="132">
        <v>12.06</v>
      </c>
      <c r="M14" s="131">
        <f t="shared" si="2"/>
        <v>70.376</v>
      </c>
      <c r="N14" s="137">
        <f t="shared" si="3"/>
        <v>1.1526941002614528</v>
      </c>
      <c r="O14" s="136">
        <v>150.27499999999998</v>
      </c>
      <c r="P14" s="132">
        <v>141.73700000000002</v>
      </c>
      <c r="Q14" s="133">
        <v>160.231</v>
      </c>
      <c r="R14" s="132">
        <v>138.97899999999998</v>
      </c>
      <c r="S14" s="131">
        <f t="shared" si="4"/>
        <v>591.222</v>
      </c>
      <c r="T14" s="135">
        <f t="shared" si="5"/>
        <v>0.002459113855775287</v>
      </c>
      <c r="U14" s="134">
        <v>79.741</v>
      </c>
      <c r="V14" s="132">
        <v>198.83700000000002</v>
      </c>
      <c r="W14" s="133">
        <v>15.857</v>
      </c>
      <c r="X14" s="132">
        <v>13.179999999999998</v>
      </c>
      <c r="Y14" s="131">
        <f t="shared" si="6"/>
        <v>307.61500000000007</v>
      </c>
      <c r="Z14" s="130">
        <f>IF(ISERROR(S14/Y14-1),"         /0",IF(S14/Y14&gt;5,"  *  ",(S14/Y14-1)))</f>
        <v>0.9219543910407486</v>
      </c>
    </row>
    <row r="15" spans="1:2" ht="16.5" thickTop="1">
      <c r="A15" s="129" t="s">
        <v>43</v>
      </c>
      <c r="B15" s="129"/>
    </row>
    <row r="16" spans="1:2" ht="15.75">
      <c r="A16" s="129" t="s">
        <v>42</v>
      </c>
      <c r="B16" s="129"/>
    </row>
    <row r="17" spans="1:3" ht="14.25">
      <c r="A17" s="377" t="s">
        <v>125</v>
      </c>
      <c r="B17" s="378"/>
      <c r="C17" s="378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82" operator="lessThan" stopIfTrue="1">
      <formula>0</formula>
    </cfRule>
  </conditionalFormatting>
  <conditionalFormatting sqref="N9:N14 Z9:Z14">
    <cfRule type="cellIs" priority="13" dxfId="82" operator="lessThan" stopIfTrue="1">
      <formula>0</formula>
    </cfRule>
    <cfRule type="cellIs" priority="14" dxfId="84" operator="greaterThanOrEqual" stopIfTrue="1">
      <formula>0</formula>
    </cfRule>
  </conditionalFormatting>
  <conditionalFormatting sqref="N5:N8 Z5:Z8">
    <cfRule type="cellIs" priority="3" dxfId="82" operator="lessThan" stopIfTrue="1">
      <formula>0</formula>
    </cfRule>
  </conditionalFormatting>
  <conditionalFormatting sqref="H6:H8">
    <cfRule type="cellIs" priority="2" dxfId="82" operator="lessThan" stopIfTrue="1">
      <formula>0</formula>
    </cfRule>
  </conditionalFormatting>
  <conditionalFormatting sqref="T6:T8">
    <cfRule type="cellIs" priority="1" dxfId="82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1">
      <selection activeCell="C30" sqref="C30:O30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30" t="s">
        <v>28</v>
      </c>
      <c r="O1" s="530"/>
    </row>
    <row r="2" ht="5.25" customHeight="1"/>
    <row r="3" ht="4.5" customHeight="1" thickBot="1"/>
    <row r="4" spans="1:15" ht="13.5" customHeight="1" thickTop="1">
      <c r="A4" s="536" t="s">
        <v>27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</row>
    <row r="5" spans="1:15" ht="12.75" customHeight="1">
      <c r="A5" s="539"/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9" t="s">
        <v>26</v>
      </c>
      <c r="D7" s="520"/>
      <c r="E7" s="529"/>
      <c r="F7" s="525" t="s">
        <v>25</v>
      </c>
      <c r="G7" s="526"/>
      <c r="H7" s="526"/>
      <c r="I7" s="526"/>
      <c r="J7" s="526"/>
      <c r="K7" s="526"/>
      <c r="L7" s="526"/>
      <c r="M7" s="526"/>
      <c r="N7" s="526"/>
      <c r="O7" s="531" t="s">
        <v>24</v>
      </c>
    </row>
    <row r="8" spans="1:15" ht="3.75" customHeight="1" thickBot="1">
      <c r="A8" s="82"/>
      <c r="B8" s="81"/>
      <c r="C8" s="80"/>
      <c r="D8" s="79"/>
      <c r="E8" s="78"/>
      <c r="F8" s="527"/>
      <c r="G8" s="528"/>
      <c r="H8" s="528"/>
      <c r="I8" s="528"/>
      <c r="J8" s="528"/>
      <c r="K8" s="528"/>
      <c r="L8" s="528"/>
      <c r="M8" s="528"/>
      <c r="N8" s="528"/>
      <c r="O8" s="532"/>
    </row>
    <row r="9" spans="1:15" ht="21.75" customHeight="1" thickBot="1" thickTop="1">
      <c r="A9" s="517" t="s">
        <v>23</v>
      </c>
      <c r="B9" s="518"/>
      <c r="C9" s="521" t="s">
        <v>22</v>
      </c>
      <c r="D9" s="523" t="s">
        <v>21</v>
      </c>
      <c r="E9" s="534" t="s">
        <v>17</v>
      </c>
      <c r="F9" s="519" t="s">
        <v>22</v>
      </c>
      <c r="G9" s="520"/>
      <c r="H9" s="520"/>
      <c r="I9" s="519" t="s">
        <v>21</v>
      </c>
      <c r="J9" s="520"/>
      <c r="K9" s="529"/>
      <c r="L9" s="92" t="s">
        <v>20</v>
      </c>
      <c r="M9" s="91"/>
      <c r="N9" s="91"/>
      <c r="O9" s="532"/>
    </row>
    <row r="10" spans="1:15" s="71" customFormat="1" ht="18.75" customHeight="1" thickBot="1">
      <c r="A10" s="77"/>
      <c r="B10" s="76"/>
      <c r="C10" s="522"/>
      <c r="D10" s="524"/>
      <c r="E10" s="535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6" t="s">
        <v>18</v>
      </c>
      <c r="N10" s="75" t="s">
        <v>17</v>
      </c>
      <c r="O10" s="533"/>
    </row>
    <row r="11" spans="1:15" s="69" customFormat="1" ht="18.75" customHeight="1" thickTop="1">
      <c r="A11" s="513">
        <v>2011</v>
      </c>
      <c r="B11" s="62" t="s">
        <v>7</v>
      </c>
      <c r="C11" s="449">
        <v>1137399</v>
      </c>
      <c r="D11" s="450">
        <v>95125</v>
      </c>
      <c r="E11" s="394">
        <f aca="true" t="shared" si="0" ref="E11:E26">D11+C11</f>
        <v>1232524</v>
      </c>
      <c r="F11" s="449">
        <v>337321</v>
      </c>
      <c r="G11" s="451">
        <v>303592</v>
      </c>
      <c r="H11" s="452">
        <f aca="true" t="shared" si="1" ref="H11:H22">G11+F11</f>
        <v>640913</v>
      </c>
      <c r="I11" s="453">
        <v>4304</v>
      </c>
      <c r="J11" s="454">
        <v>4612</v>
      </c>
      <c r="K11" s="455">
        <f aca="true" t="shared" si="2" ref="K11:K22">J11+I11</f>
        <v>8916</v>
      </c>
      <c r="L11" s="456">
        <f aca="true" t="shared" si="3" ref="L11:L24">I11+F11</f>
        <v>341625</v>
      </c>
      <c r="M11" s="457">
        <f aca="true" t="shared" si="4" ref="M11:M24">J11+G11</f>
        <v>308204</v>
      </c>
      <c r="N11" s="430">
        <f aca="true" t="shared" si="5" ref="N11:N24">K11+H11</f>
        <v>649829</v>
      </c>
      <c r="O11" s="70">
        <f aca="true" t="shared" si="6" ref="O11:O24">N11+E11</f>
        <v>1882353</v>
      </c>
    </row>
    <row r="12" spans="1:15" ht="18.75" customHeight="1">
      <c r="A12" s="514"/>
      <c r="B12" s="62" t="s">
        <v>6</v>
      </c>
      <c r="C12" s="52">
        <v>967960</v>
      </c>
      <c r="D12" s="61">
        <v>56407</v>
      </c>
      <c r="E12" s="395">
        <f t="shared" si="0"/>
        <v>1024367</v>
      </c>
      <c r="F12" s="52">
        <v>235961</v>
      </c>
      <c r="G12" s="50">
        <v>218865</v>
      </c>
      <c r="H12" s="56">
        <f t="shared" si="1"/>
        <v>454826</v>
      </c>
      <c r="I12" s="59">
        <v>2692</v>
      </c>
      <c r="J12" s="58">
        <v>2603</v>
      </c>
      <c r="K12" s="57">
        <f t="shared" si="2"/>
        <v>5295</v>
      </c>
      <c r="L12" s="370">
        <f t="shared" si="3"/>
        <v>238653</v>
      </c>
      <c r="M12" s="417">
        <f t="shared" si="4"/>
        <v>221468</v>
      </c>
      <c r="N12" s="431">
        <f t="shared" si="5"/>
        <v>460121</v>
      </c>
      <c r="O12" s="55">
        <f t="shared" si="6"/>
        <v>1484488</v>
      </c>
    </row>
    <row r="13" spans="1:15" ht="18.75" customHeight="1">
      <c r="A13" s="514"/>
      <c r="B13" s="62" t="s">
        <v>5</v>
      </c>
      <c r="C13" s="52">
        <v>1090092</v>
      </c>
      <c r="D13" s="61">
        <v>66953</v>
      </c>
      <c r="E13" s="395">
        <f t="shared" si="0"/>
        <v>1157045</v>
      </c>
      <c r="F13" s="52">
        <v>274306</v>
      </c>
      <c r="G13" s="50">
        <v>245083</v>
      </c>
      <c r="H13" s="56">
        <f t="shared" si="1"/>
        <v>519389</v>
      </c>
      <c r="I13" s="370">
        <v>1853</v>
      </c>
      <c r="J13" s="58">
        <v>1806</v>
      </c>
      <c r="K13" s="57">
        <f t="shared" si="2"/>
        <v>3659</v>
      </c>
      <c r="L13" s="370">
        <f t="shared" si="3"/>
        <v>276159</v>
      </c>
      <c r="M13" s="417">
        <f t="shared" si="4"/>
        <v>246889</v>
      </c>
      <c r="N13" s="431">
        <f t="shared" si="5"/>
        <v>523048</v>
      </c>
      <c r="O13" s="55">
        <f t="shared" si="6"/>
        <v>1680093</v>
      </c>
    </row>
    <row r="14" spans="1:15" ht="18.75" customHeight="1">
      <c r="A14" s="514"/>
      <c r="B14" s="62" t="s">
        <v>16</v>
      </c>
      <c r="C14" s="52">
        <v>1071287</v>
      </c>
      <c r="D14" s="61">
        <v>65892</v>
      </c>
      <c r="E14" s="395">
        <f t="shared" si="0"/>
        <v>1137179</v>
      </c>
      <c r="F14" s="52">
        <v>267012</v>
      </c>
      <c r="G14" s="50">
        <v>249672</v>
      </c>
      <c r="H14" s="56">
        <f t="shared" si="1"/>
        <v>516684</v>
      </c>
      <c r="I14" s="59">
        <v>3158</v>
      </c>
      <c r="J14" s="58">
        <v>3048</v>
      </c>
      <c r="K14" s="57">
        <f t="shared" si="2"/>
        <v>6206</v>
      </c>
      <c r="L14" s="370">
        <f t="shared" si="3"/>
        <v>270170</v>
      </c>
      <c r="M14" s="417">
        <f t="shared" si="4"/>
        <v>252720</v>
      </c>
      <c r="N14" s="431">
        <f t="shared" si="5"/>
        <v>522890</v>
      </c>
      <c r="O14" s="55">
        <f t="shared" si="6"/>
        <v>1660069</v>
      </c>
    </row>
    <row r="15" spans="1:15" s="69" customFormat="1" ht="18.75" customHeight="1">
      <c r="A15" s="514"/>
      <c r="B15" s="62" t="s">
        <v>15</v>
      </c>
      <c r="C15" s="52">
        <v>1106091</v>
      </c>
      <c r="D15" s="61">
        <v>56658</v>
      </c>
      <c r="E15" s="395">
        <f t="shared" si="0"/>
        <v>1162749</v>
      </c>
      <c r="F15" s="52">
        <v>263838</v>
      </c>
      <c r="G15" s="50">
        <v>252591</v>
      </c>
      <c r="H15" s="56">
        <f t="shared" si="1"/>
        <v>516429</v>
      </c>
      <c r="I15" s="59">
        <v>1181</v>
      </c>
      <c r="J15" s="58">
        <v>718</v>
      </c>
      <c r="K15" s="57">
        <f t="shared" si="2"/>
        <v>1899</v>
      </c>
      <c r="L15" s="370">
        <f t="shared" si="3"/>
        <v>265019</v>
      </c>
      <c r="M15" s="417">
        <f t="shared" si="4"/>
        <v>253309</v>
      </c>
      <c r="N15" s="431">
        <f t="shared" si="5"/>
        <v>518328</v>
      </c>
      <c r="O15" s="55">
        <f t="shared" si="6"/>
        <v>1681077</v>
      </c>
    </row>
    <row r="16" spans="1:15" s="390" customFormat="1" ht="18.75" customHeight="1">
      <c r="A16" s="514"/>
      <c r="B16" s="68" t="s">
        <v>14</v>
      </c>
      <c r="C16" s="52">
        <v>1151167</v>
      </c>
      <c r="D16" s="61">
        <v>72699</v>
      </c>
      <c r="E16" s="395">
        <f t="shared" si="0"/>
        <v>1223866</v>
      </c>
      <c r="F16" s="52">
        <v>315944</v>
      </c>
      <c r="G16" s="50">
        <v>286381</v>
      </c>
      <c r="H16" s="56">
        <f t="shared" si="1"/>
        <v>602325</v>
      </c>
      <c r="I16" s="59">
        <v>2709</v>
      </c>
      <c r="J16" s="58">
        <v>2024</v>
      </c>
      <c r="K16" s="57">
        <f t="shared" si="2"/>
        <v>4733</v>
      </c>
      <c r="L16" s="370">
        <f t="shared" si="3"/>
        <v>318653</v>
      </c>
      <c r="M16" s="417">
        <f t="shared" si="4"/>
        <v>288405</v>
      </c>
      <c r="N16" s="431">
        <f t="shared" si="5"/>
        <v>607058</v>
      </c>
      <c r="O16" s="55">
        <f t="shared" si="6"/>
        <v>1830924</v>
      </c>
    </row>
    <row r="17" spans="1:15" s="404" customFormat="1" ht="18.75" customHeight="1">
      <c r="A17" s="514"/>
      <c r="B17" s="62" t="s">
        <v>13</v>
      </c>
      <c r="C17" s="52">
        <v>1187324</v>
      </c>
      <c r="D17" s="61">
        <v>64907</v>
      </c>
      <c r="E17" s="395">
        <f t="shared" si="0"/>
        <v>1252231</v>
      </c>
      <c r="F17" s="52">
        <v>317982</v>
      </c>
      <c r="G17" s="50">
        <v>359236</v>
      </c>
      <c r="H17" s="56">
        <f t="shared" si="1"/>
        <v>677218</v>
      </c>
      <c r="I17" s="59">
        <v>3743</v>
      </c>
      <c r="J17" s="58">
        <v>3939</v>
      </c>
      <c r="K17" s="57">
        <f t="shared" si="2"/>
        <v>7682</v>
      </c>
      <c r="L17" s="370">
        <f t="shared" si="3"/>
        <v>321725</v>
      </c>
      <c r="M17" s="417">
        <f t="shared" si="4"/>
        <v>363175</v>
      </c>
      <c r="N17" s="431">
        <f t="shared" si="5"/>
        <v>684900</v>
      </c>
      <c r="O17" s="55">
        <f t="shared" si="6"/>
        <v>1937131</v>
      </c>
    </row>
    <row r="18" spans="1:15" s="415" customFormat="1" ht="18.75" customHeight="1">
      <c r="A18" s="514"/>
      <c r="B18" s="62" t="s">
        <v>12</v>
      </c>
      <c r="C18" s="52">
        <v>1185603</v>
      </c>
      <c r="D18" s="61">
        <v>68928</v>
      </c>
      <c r="E18" s="395">
        <f t="shared" si="0"/>
        <v>1254531</v>
      </c>
      <c r="F18" s="52">
        <v>329675</v>
      </c>
      <c r="G18" s="50">
        <v>310356</v>
      </c>
      <c r="H18" s="56">
        <f t="shared" si="1"/>
        <v>640031</v>
      </c>
      <c r="I18" s="59">
        <v>2785</v>
      </c>
      <c r="J18" s="58">
        <v>2810</v>
      </c>
      <c r="K18" s="57">
        <f t="shared" si="2"/>
        <v>5595</v>
      </c>
      <c r="L18" s="370">
        <f t="shared" si="3"/>
        <v>332460</v>
      </c>
      <c r="M18" s="417">
        <f t="shared" si="4"/>
        <v>313166</v>
      </c>
      <c r="N18" s="431">
        <f t="shared" si="5"/>
        <v>645626</v>
      </c>
      <c r="O18" s="55">
        <f t="shared" si="6"/>
        <v>1900157</v>
      </c>
    </row>
    <row r="19" spans="1:15" ht="18.75" customHeight="1">
      <c r="A19" s="514"/>
      <c r="B19" s="62" t="s">
        <v>11</v>
      </c>
      <c r="C19" s="52">
        <v>1148927</v>
      </c>
      <c r="D19" s="61">
        <v>61764</v>
      </c>
      <c r="E19" s="395">
        <f t="shared" si="0"/>
        <v>1210691</v>
      </c>
      <c r="F19" s="52">
        <v>288883</v>
      </c>
      <c r="G19" s="50">
        <v>260029</v>
      </c>
      <c r="H19" s="56">
        <f t="shared" si="1"/>
        <v>548912</v>
      </c>
      <c r="I19" s="59">
        <v>1037</v>
      </c>
      <c r="J19" s="58">
        <v>920</v>
      </c>
      <c r="K19" s="57">
        <f t="shared" si="2"/>
        <v>1957</v>
      </c>
      <c r="L19" s="370">
        <f t="shared" si="3"/>
        <v>289920</v>
      </c>
      <c r="M19" s="417">
        <f t="shared" si="4"/>
        <v>260949</v>
      </c>
      <c r="N19" s="431">
        <f t="shared" si="5"/>
        <v>550869</v>
      </c>
      <c r="O19" s="55">
        <f t="shared" si="6"/>
        <v>1761560</v>
      </c>
    </row>
    <row r="20" spans="1:15" s="424" customFormat="1" ht="18.75" customHeight="1">
      <c r="A20" s="515"/>
      <c r="B20" s="62" t="s">
        <v>10</v>
      </c>
      <c r="C20" s="52">
        <v>1186817</v>
      </c>
      <c r="D20" s="61">
        <v>66005</v>
      </c>
      <c r="E20" s="395">
        <f t="shared" si="0"/>
        <v>1252822</v>
      </c>
      <c r="F20" s="52">
        <v>280771</v>
      </c>
      <c r="G20" s="50">
        <v>293131</v>
      </c>
      <c r="H20" s="56">
        <f t="shared" si="1"/>
        <v>573902</v>
      </c>
      <c r="I20" s="59">
        <v>2005</v>
      </c>
      <c r="J20" s="58">
        <v>1816</v>
      </c>
      <c r="K20" s="57">
        <f t="shared" si="2"/>
        <v>3821</v>
      </c>
      <c r="L20" s="370">
        <f t="shared" si="3"/>
        <v>282776</v>
      </c>
      <c r="M20" s="417">
        <f t="shared" si="4"/>
        <v>294947</v>
      </c>
      <c r="N20" s="431">
        <f t="shared" si="5"/>
        <v>577723</v>
      </c>
      <c r="O20" s="55">
        <f t="shared" si="6"/>
        <v>1830545</v>
      </c>
    </row>
    <row r="21" spans="1:15" s="54" customFormat="1" ht="18.75" customHeight="1">
      <c r="A21" s="514"/>
      <c r="B21" s="62" t="s">
        <v>9</v>
      </c>
      <c r="C21" s="52">
        <v>1241817</v>
      </c>
      <c r="D21" s="61">
        <v>61568</v>
      </c>
      <c r="E21" s="395">
        <f t="shared" si="0"/>
        <v>1303385</v>
      </c>
      <c r="F21" s="52">
        <v>270378</v>
      </c>
      <c r="G21" s="50">
        <v>287244</v>
      </c>
      <c r="H21" s="56">
        <f t="shared" si="1"/>
        <v>557622</v>
      </c>
      <c r="I21" s="59">
        <v>1558</v>
      </c>
      <c r="J21" s="58">
        <v>1277</v>
      </c>
      <c r="K21" s="57">
        <f t="shared" si="2"/>
        <v>2835</v>
      </c>
      <c r="L21" s="370">
        <f t="shared" si="3"/>
        <v>271936</v>
      </c>
      <c r="M21" s="417">
        <f t="shared" si="4"/>
        <v>288521</v>
      </c>
      <c r="N21" s="431">
        <f t="shared" si="5"/>
        <v>560457</v>
      </c>
      <c r="O21" s="55">
        <f t="shared" si="6"/>
        <v>1863842</v>
      </c>
    </row>
    <row r="22" spans="1:15" ht="18.75" customHeight="1" thickBot="1">
      <c r="A22" s="516"/>
      <c r="B22" s="62" t="s">
        <v>8</v>
      </c>
      <c r="C22" s="52">
        <v>1333198</v>
      </c>
      <c r="D22" s="61">
        <v>84173</v>
      </c>
      <c r="E22" s="395">
        <f t="shared" si="0"/>
        <v>1417371</v>
      </c>
      <c r="F22" s="52">
        <v>301195</v>
      </c>
      <c r="G22" s="50">
        <v>357690</v>
      </c>
      <c r="H22" s="56">
        <f t="shared" si="1"/>
        <v>658885</v>
      </c>
      <c r="I22" s="59">
        <v>2262</v>
      </c>
      <c r="J22" s="58">
        <v>1336</v>
      </c>
      <c r="K22" s="57">
        <f t="shared" si="2"/>
        <v>3598</v>
      </c>
      <c r="L22" s="370">
        <f t="shared" si="3"/>
        <v>303457</v>
      </c>
      <c r="M22" s="417">
        <f t="shared" si="4"/>
        <v>359026</v>
      </c>
      <c r="N22" s="431">
        <f t="shared" si="5"/>
        <v>662483</v>
      </c>
      <c r="O22" s="55">
        <f t="shared" si="6"/>
        <v>2079854</v>
      </c>
    </row>
    <row r="23" spans="1:15" ht="3.75" customHeight="1">
      <c r="A23" s="67"/>
      <c r="B23" s="66"/>
      <c r="C23" s="65"/>
      <c r="D23" s="64"/>
      <c r="E23" s="396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8">
        <f t="shared" si="4"/>
        <v>0</v>
      </c>
      <c r="N23" s="432">
        <f t="shared" si="5"/>
        <v>0</v>
      </c>
      <c r="O23" s="36">
        <f t="shared" si="6"/>
        <v>0</v>
      </c>
    </row>
    <row r="24" spans="1:15" ht="19.5" customHeight="1">
      <c r="A24" s="63">
        <v>2012</v>
      </c>
      <c r="B24" s="90" t="s">
        <v>7</v>
      </c>
      <c r="C24" s="52">
        <v>1273710</v>
      </c>
      <c r="D24" s="61">
        <v>80856</v>
      </c>
      <c r="E24" s="395">
        <f t="shared" si="0"/>
        <v>1354566</v>
      </c>
      <c r="F24" s="60">
        <v>349961</v>
      </c>
      <c r="G24" s="50">
        <v>327280</v>
      </c>
      <c r="H24" s="56">
        <f>G24+F24</f>
        <v>677241</v>
      </c>
      <c r="I24" s="59">
        <v>2744</v>
      </c>
      <c r="J24" s="58">
        <v>2474</v>
      </c>
      <c r="K24" s="57">
        <f>J24+I24</f>
        <v>5218</v>
      </c>
      <c r="L24" s="370">
        <f t="shared" si="3"/>
        <v>352705</v>
      </c>
      <c r="M24" s="417">
        <f t="shared" si="4"/>
        <v>329754</v>
      </c>
      <c r="N24" s="431">
        <f t="shared" si="5"/>
        <v>682459</v>
      </c>
      <c r="O24" s="55">
        <f t="shared" si="6"/>
        <v>2037025</v>
      </c>
    </row>
    <row r="25" spans="1:15" ht="19.5" customHeight="1">
      <c r="A25" s="63"/>
      <c r="B25" s="90" t="s">
        <v>6</v>
      </c>
      <c r="C25" s="52">
        <v>1131090</v>
      </c>
      <c r="D25" s="61">
        <v>65966</v>
      </c>
      <c r="E25" s="395">
        <f t="shared" si="0"/>
        <v>1197056</v>
      </c>
      <c r="F25" s="60">
        <v>269769</v>
      </c>
      <c r="G25" s="50">
        <v>250481</v>
      </c>
      <c r="H25" s="56">
        <f>G25+F25</f>
        <v>520250</v>
      </c>
      <c r="I25" s="59">
        <v>3500</v>
      </c>
      <c r="J25" s="58">
        <v>3118</v>
      </c>
      <c r="K25" s="57">
        <f>J25+I25</f>
        <v>6618</v>
      </c>
      <c r="L25" s="370">
        <f aca="true" t="shared" si="7" ref="L25:N26">I25+F25</f>
        <v>273269</v>
      </c>
      <c r="M25" s="417">
        <f t="shared" si="7"/>
        <v>253599</v>
      </c>
      <c r="N25" s="431">
        <f t="shared" si="7"/>
        <v>526868</v>
      </c>
      <c r="O25" s="55">
        <f>N25+E25</f>
        <v>1723924</v>
      </c>
    </row>
    <row r="26" spans="1:15" ht="19.5" customHeight="1">
      <c r="A26" s="63"/>
      <c r="B26" s="90" t="s">
        <v>5</v>
      </c>
      <c r="C26" s="52">
        <v>1204467</v>
      </c>
      <c r="D26" s="61">
        <v>63283</v>
      </c>
      <c r="E26" s="395">
        <f t="shared" si="0"/>
        <v>1267750</v>
      </c>
      <c r="F26" s="60">
        <v>314816</v>
      </c>
      <c r="G26" s="50">
        <v>274855</v>
      </c>
      <c r="H26" s="56">
        <f>G26+F26</f>
        <v>589671</v>
      </c>
      <c r="I26" s="59">
        <v>4317</v>
      </c>
      <c r="J26" s="58">
        <v>3049</v>
      </c>
      <c r="K26" s="57">
        <f>J26+I26</f>
        <v>7366</v>
      </c>
      <c r="L26" s="370">
        <f t="shared" si="7"/>
        <v>319133</v>
      </c>
      <c r="M26" s="417">
        <f t="shared" si="7"/>
        <v>277904</v>
      </c>
      <c r="N26" s="431">
        <f t="shared" si="7"/>
        <v>597037</v>
      </c>
      <c r="O26" s="55">
        <f>N26+E26</f>
        <v>1864787</v>
      </c>
    </row>
    <row r="27" spans="1:15" ht="19.5" customHeight="1">
      <c r="A27" s="63"/>
      <c r="B27" s="90" t="s">
        <v>16</v>
      </c>
      <c r="C27" s="52">
        <v>1105993</v>
      </c>
      <c r="D27" s="61">
        <v>62543</v>
      </c>
      <c r="E27" s="395">
        <f>D27+C27</f>
        <v>1168536</v>
      </c>
      <c r="F27" s="60">
        <v>289709</v>
      </c>
      <c r="G27" s="50">
        <v>282325</v>
      </c>
      <c r="H27" s="56">
        <f>G27+F27</f>
        <v>572034</v>
      </c>
      <c r="I27" s="59">
        <v>1866</v>
      </c>
      <c r="J27" s="58">
        <v>2401</v>
      </c>
      <c r="K27" s="57">
        <f>J27+I27</f>
        <v>4267</v>
      </c>
      <c r="L27" s="370">
        <f aca="true" t="shared" si="8" ref="L27:N28">I27+F27</f>
        <v>291575</v>
      </c>
      <c r="M27" s="417">
        <f t="shared" si="8"/>
        <v>284726</v>
      </c>
      <c r="N27" s="431">
        <f t="shared" si="8"/>
        <v>576301</v>
      </c>
      <c r="O27" s="55">
        <f>N27+E27</f>
        <v>1744837</v>
      </c>
    </row>
    <row r="28" spans="1:15" ht="19.5" customHeight="1" thickBot="1">
      <c r="A28" s="63"/>
      <c r="B28" s="90" t="s">
        <v>15</v>
      </c>
      <c r="C28" s="52">
        <v>1190981</v>
      </c>
      <c r="D28" s="61">
        <v>59833</v>
      </c>
      <c r="E28" s="395">
        <f>D28+C28</f>
        <v>1250814</v>
      </c>
      <c r="F28" s="60">
        <v>289917</v>
      </c>
      <c r="G28" s="50">
        <v>288093</v>
      </c>
      <c r="H28" s="56">
        <f>G28+F28</f>
        <v>578010</v>
      </c>
      <c r="I28" s="59">
        <v>881</v>
      </c>
      <c r="J28" s="58">
        <v>576</v>
      </c>
      <c r="K28" s="57">
        <f>J28+I28</f>
        <v>1457</v>
      </c>
      <c r="L28" s="370">
        <f t="shared" si="8"/>
        <v>290798</v>
      </c>
      <c r="M28" s="417">
        <f t="shared" si="8"/>
        <v>288669</v>
      </c>
      <c r="N28" s="431">
        <f t="shared" si="8"/>
        <v>579467</v>
      </c>
      <c r="O28" s="55">
        <f>N28+E28</f>
        <v>1830281</v>
      </c>
    </row>
    <row r="29" spans="1:15" ht="18" customHeight="1">
      <c r="A29" s="53" t="s">
        <v>4</v>
      </c>
      <c r="B29" s="41"/>
      <c r="C29" s="40"/>
      <c r="D29" s="39"/>
      <c r="E29" s="397"/>
      <c r="F29" s="40"/>
      <c r="G29" s="39"/>
      <c r="H29" s="38"/>
      <c r="I29" s="40"/>
      <c r="J29" s="39"/>
      <c r="K29" s="38"/>
      <c r="L29" s="89"/>
      <c r="M29" s="418"/>
      <c r="N29" s="432"/>
      <c r="O29" s="36"/>
    </row>
    <row r="30" spans="1:15" ht="18" customHeight="1">
      <c r="A30" s="35" t="s">
        <v>455</v>
      </c>
      <c r="B30" s="48"/>
      <c r="C30" s="52">
        <f>SUM(C11:C15)</f>
        <v>5372829</v>
      </c>
      <c r="D30" s="50">
        <f aca="true" t="shared" si="9" ref="D30:O30">SUM(D11:D15)</f>
        <v>341035</v>
      </c>
      <c r="E30" s="398">
        <f t="shared" si="9"/>
        <v>5713864</v>
      </c>
      <c r="F30" s="52">
        <f t="shared" si="9"/>
        <v>1378438</v>
      </c>
      <c r="G30" s="50">
        <f t="shared" si="9"/>
        <v>1269803</v>
      </c>
      <c r="H30" s="51">
        <f t="shared" si="9"/>
        <v>2648241</v>
      </c>
      <c r="I30" s="52">
        <f t="shared" si="9"/>
        <v>13188</v>
      </c>
      <c r="J30" s="50">
        <f t="shared" si="9"/>
        <v>12787</v>
      </c>
      <c r="K30" s="51">
        <f t="shared" si="9"/>
        <v>25975</v>
      </c>
      <c r="L30" s="52">
        <f t="shared" si="9"/>
        <v>1391626</v>
      </c>
      <c r="M30" s="419">
        <f t="shared" si="9"/>
        <v>1282590</v>
      </c>
      <c r="N30" s="433">
        <f t="shared" si="9"/>
        <v>2674216</v>
      </c>
      <c r="O30" s="49">
        <f t="shared" si="9"/>
        <v>8388080</v>
      </c>
    </row>
    <row r="31" spans="1:15" ht="18" customHeight="1" thickBot="1">
      <c r="A31" s="35" t="s">
        <v>456</v>
      </c>
      <c r="B31" s="48"/>
      <c r="C31" s="47">
        <f>SUM(C24:C28)</f>
        <v>5906241</v>
      </c>
      <c r="D31" s="44">
        <f aca="true" t="shared" si="10" ref="D31:O31">SUM(D24:D28)</f>
        <v>332481</v>
      </c>
      <c r="E31" s="399">
        <f t="shared" si="10"/>
        <v>6238722</v>
      </c>
      <c r="F31" s="46">
        <f t="shared" si="10"/>
        <v>1514172</v>
      </c>
      <c r="G31" s="44">
        <f t="shared" si="10"/>
        <v>1423034</v>
      </c>
      <c r="H31" s="45">
        <f t="shared" si="10"/>
        <v>2937206</v>
      </c>
      <c r="I31" s="46">
        <f t="shared" si="10"/>
        <v>13308</v>
      </c>
      <c r="J31" s="44">
        <f t="shared" si="10"/>
        <v>11618</v>
      </c>
      <c r="K31" s="45">
        <f t="shared" si="10"/>
        <v>24926</v>
      </c>
      <c r="L31" s="46">
        <f t="shared" si="10"/>
        <v>1527480</v>
      </c>
      <c r="M31" s="420">
        <f t="shared" si="10"/>
        <v>1434652</v>
      </c>
      <c r="N31" s="434">
        <f t="shared" si="10"/>
        <v>2962132</v>
      </c>
      <c r="O31" s="43">
        <f t="shared" si="10"/>
        <v>9200854</v>
      </c>
    </row>
    <row r="32" spans="1:15" ht="16.5" customHeight="1">
      <c r="A32" s="42" t="s">
        <v>3</v>
      </c>
      <c r="B32" s="41"/>
      <c r="C32" s="40"/>
      <c r="D32" s="39"/>
      <c r="E32" s="400"/>
      <c r="F32" s="40"/>
      <c r="G32" s="39"/>
      <c r="H32" s="37"/>
      <c r="I32" s="40"/>
      <c r="J32" s="39"/>
      <c r="K32" s="38"/>
      <c r="L32" s="89"/>
      <c r="M32" s="418"/>
      <c r="N32" s="435"/>
      <c r="O32" s="36"/>
    </row>
    <row r="33" spans="1:15" ht="16.5" customHeight="1">
      <c r="A33" s="35" t="s">
        <v>457</v>
      </c>
      <c r="B33" s="34"/>
      <c r="C33" s="460">
        <f>(C28/C15-1)*100</f>
        <v>7.674775402747147</v>
      </c>
      <c r="D33" s="461">
        <f aca="true" t="shared" si="11" ref="D33:O33">(D28/D15-1)*100</f>
        <v>5.603798227964285</v>
      </c>
      <c r="E33" s="462">
        <f t="shared" si="11"/>
        <v>7.573861598676923</v>
      </c>
      <c r="F33" s="460">
        <f t="shared" si="11"/>
        <v>9.884474563936951</v>
      </c>
      <c r="G33" s="463">
        <f t="shared" si="11"/>
        <v>14.055132605674793</v>
      </c>
      <c r="H33" s="464">
        <f t="shared" si="11"/>
        <v>11.924388444490909</v>
      </c>
      <c r="I33" s="465">
        <f t="shared" si="11"/>
        <v>-25.402201524132096</v>
      </c>
      <c r="J33" s="461">
        <f t="shared" si="11"/>
        <v>-19.77715877437326</v>
      </c>
      <c r="K33" s="466">
        <f t="shared" si="11"/>
        <v>-23.275408109531337</v>
      </c>
      <c r="L33" s="465">
        <f t="shared" si="11"/>
        <v>9.727227104471758</v>
      </c>
      <c r="M33" s="467">
        <f t="shared" si="11"/>
        <v>13.959235558152304</v>
      </c>
      <c r="N33" s="468">
        <f t="shared" si="11"/>
        <v>11.795426833973854</v>
      </c>
      <c r="O33" s="469">
        <f t="shared" si="11"/>
        <v>8.875500646311863</v>
      </c>
    </row>
    <row r="34" spans="1:15" ht="7.5" customHeight="1" thickBot="1">
      <c r="A34" s="33"/>
      <c r="B34" s="32"/>
      <c r="C34" s="31"/>
      <c r="D34" s="30"/>
      <c r="E34" s="401"/>
      <c r="F34" s="29"/>
      <c r="G34" s="27"/>
      <c r="H34" s="26"/>
      <c r="I34" s="29"/>
      <c r="J34" s="27"/>
      <c r="K34" s="28"/>
      <c r="L34" s="29"/>
      <c r="M34" s="421"/>
      <c r="N34" s="436"/>
      <c r="O34" s="25"/>
    </row>
    <row r="35" spans="1:15" ht="16.5" customHeight="1">
      <c r="A35" s="24" t="s">
        <v>2</v>
      </c>
      <c r="B35" s="23"/>
      <c r="C35" s="22"/>
      <c r="D35" s="21"/>
      <c r="E35" s="402"/>
      <c r="F35" s="20"/>
      <c r="G35" s="18"/>
      <c r="H35" s="17"/>
      <c r="I35" s="20"/>
      <c r="J35" s="18"/>
      <c r="K35" s="19"/>
      <c r="L35" s="20"/>
      <c r="M35" s="422"/>
      <c r="N35" s="437"/>
      <c r="O35" s="16"/>
    </row>
    <row r="36" spans="1:15" ht="16.5" customHeight="1" thickBot="1">
      <c r="A36" s="446" t="s">
        <v>458</v>
      </c>
      <c r="B36" s="15"/>
      <c r="C36" s="14">
        <f aca="true" t="shared" si="12" ref="C36:O36">(C31/C30-1)*100</f>
        <v>9.927954155994922</v>
      </c>
      <c r="D36" s="10">
        <f t="shared" si="12"/>
        <v>-2.5082469541249486</v>
      </c>
      <c r="E36" s="403">
        <f t="shared" si="12"/>
        <v>9.185692904136333</v>
      </c>
      <c r="F36" s="14">
        <f t="shared" si="12"/>
        <v>9.846942698909933</v>
      </c>
      <c r="G36" s="13">
        <f t="shared" si="12"/>
        <v>12.06730492840229</v>
      </c>
      <c r="H36" s="9">
        <f t="shared" si="12"/>
        <v>10.911582442836586</v>
      </c>
      <c r="I36" s="12">
        <f t="shared" si="12"/>
        <v>0.9099181073703333</v>
      </c>
      <c r="J36" s="10">
        <f t="shared" si="12"/>
        <v>-9.142097442715258</v>
      </c>
      <c r="K36" s="11">
        <f t="shared" si="12"/>
        <v>-4.038498556304138</v>
      </c>
      <c r="L36" s="12">
        <f t="shared" si="12"/>
        <v>9.76224933998071</v>
      </c>
      <c r="M36" s="423">
        <f t="shared" si="12"/>
        <v>11.855854170077729</v>
      </c>
      <c r="N36" s="438">
        <f t="shared" si="12"/>
        <v>10.766370405382354</v>
      </c>
      <c r="O36" s="8">
        <f t="shared" si="12"/>
        <v>9.689631000181208</v>
      </c>
    </row>
    <row r="37" spans="1:14" s="5" customFormat="1" ht="17.25" customHeight="1" thickTop="1">
      <c r="A37" s="88" t="s">
        <v>1</v>
      </c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5" customFormat="1" ht="13.5" customHeight="1">
      <c r="A38" s="88" t="s">
        <v>0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A33:B33 P33:IV33 A36:B36 P36:IV36">
    <cfRule type="cellIs" priority="1" dxfId="82" operator="lessThan" stopIfTrue="1">
      <formula>0</formula>
    </cfRule>
  </conditionalFormatting>
  <conditionalFormatting sqref="C32:O36">
    <cfRule type="cellIs" priority="2" dxfId="83" operator="lessThan" stopIfTrue="1">
      <formula>0</formula>
    </cfRule>
    <cfRule type="cellIs" priority="3" dxfId="84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  <ignoredErrors>
    <ignoredError sqref="C30:O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4">
      <selection activeCell="T21" sqref="T2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2.57421875" style="1" bestFit="1" customWidth="1"/>
    <col min="5" max="5" width="9.28125" style="1" customWidth="1"/>
    <col min="6" max="6" width="10.8515625" style="1" customWidth="1"/>
    <col min="7" max="7" width="10.00390625" style="1" customWidth="1"/>
    <col min="8" max="8" width="8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0.421875" style="1" customWidth="1"/>
    <col min="16" max="16384" width="11.00390625" style="1" customWidth="1"/>
  </cols>
  <sheetData>
    <row r="1" spans="14:15" ht="22.5" customHeight="1">
      <c r="N1" s="530" t="s">
        <v>28</v>
      </c>
      <c r="O1" s="530"/>
    </row>
    <row r="2" ht="5.25" customHeight="1"/>
    <row r="3" ht="4.5" customHeight="1" thickBot="1"/>
    <row r="4" spans="1:15" ht="13.5" customHeight="1" thickTop="1">
      <c r="A4" s="536" t="s">
        <v>32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</row>
    <row r="5" spans="1:15" ht="12.75" customHeight="1">
      <c r="A5" s="539"/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1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9" t="s">
        <v>26</v>
      </c>
      <c r="D7" s="520"/>
      <c r="E7" s="529"/>
      <c r="F7" s="525" t="s">
        <v>25</v>
      </c>
      <c r="G7" s="526"/>
      <c r="H7" s="526"/>
      <c r="I7" s="526"/>
      <c r="J7" s="526"/>
      <c r="K7" s="526"/>
      <c r="L7" s="526"/>
      <c r="M7" s="526"/>
      <c r="N7" s="542"/>
      <c r="O7" s="531" t="s">
        <v>24</v>
      </c>
    </row>
    <row r="8" spans="1:15" ht="3.75" customHeight="1" thickBot="1">
      <c r="A8" s="82"/>
      <c r="B8" s="81"/>
      <c r="C8" s="80"/>
      <c r="D8" s="79"/>
      <c r="E8" s="78"/>
      <c r="F8" s="527"/>
      <c r="G8" s="528"/>
      <c r="H8" s="528"/>
      <c r="I8" s="528"/>
      <c r="J8" s="528"/>
      <c r="K8" s="528"/>
      <c r="L8" s="528"/>
      <c r="M8" s="528"/>
      <c r="N8" s="543"/>
      <c r="O8" s="532"/>
    </row>
    <row r="9" spans="1:15" ht="21.75" customHeight="1" thickBot="1" thickTop="1">
      <c r="A9" s="517" t="s">
        <v>23</v>
      </c>
      <c r="B9" s="518"/>
      <c r="C9" s="521" t="s">
        <v>22</v>
      </c>
      <c r="D9" s="523" t="s">
        <v>21</v>
      </c>
      <c r="E9" s="534" t="s">
        <v>17</v>
      </c>
      <c r="F9" s="519" t="s">
        <v>22</v>
      </c>
      <c r="G9" s="520"/>
      <c r="H9" s="520"/>
      <c r="I9" s="519" t="s">
        <v>21</v>
      </c>
      <c r="J9" s="520"/>
      <c r="K9" s="529"/>
      <c r="L9" s="92" t="s">
        <v>20</v>
      </c>
      <c r="M9" s="91"/>
      <c r="N9" s="91"/>
      <c r="O9" s="532"/>
    </row>
    <row r="10" spans="1:15" s="71" customFormat="1" ht="18.75" customHeight="1" thickBot="1">
      <c r="A10" s="77"/>
      <c r="B10" s="76"/>
      <c r="C10" s="522"/>
      <c r="D10" s="524"/>
      <c r="E10" s="535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58" t="s">
        <v>30</v>
      </c>
      <c r="N10" s="459" t="s">
        <v>17</v>
      </c>
      <c r="O10" s="533"/>
    </row>
    <row r="11" spans="1:15" s="69" customFormat="1" ht="18.75" customHeight="1" thickTop="1">
      <c r="A11" s="513">
        <v>2011</v>
      </c>
      <c r="B11" s="62" t="s">
        <v>7</v>
      </c>
      <c r="C11" s="449">
        <v>8243.453999999998</v>
      </c>
      <c r="D11" s="450">
        <v>771.6600000000002</v>
      </c>
      <c r="E11" s="483">
        <f aca="true" t="shared" si="0" ref="E11:E26">D11+C11</f>
        <v>9015.113999999998</v>
      </c>
      <c r="F11" s="449">
        <v>22922.207999999995</v>
      </c>
      <c r="G11" s="451">
        <v>14700.827000000001</v>
      </c>
      <c r="H11" s="452">
        <f aca="true" t="shared" si="1" ref="H11:H22">G11+F11</f>
        <v>37623.034999999996</v>
      </c>
      <c r="I11" s="453">
        <v>4532.698</v>
      </c>
      <c r="J11" s="454">
        <v>2438.0599999999995</v>
      </c>
      <c r="K11" s="455">
        <f aca="true" t="shared" si="2" ref="K11:K22">J11+I11</f>
        <v>6970.758</v>
      </c>
      <c r="L11" s="456">
        <f aca="true" t="shared" si="3" ref="L11:N24">I11+F11</f>
        <v>27454.905999999995</v>
      </c>
      <c r="M11" s="457">
        <f t="shared" si="3"/>
        <v>17138.887000000002</v>
      </c>
      <c r="N11" s="494">
        <f t="shared" si="3"/>
        <v>44593.793</v>
      </c>
      <c r="O11" s="70">
        <f aca="true" t="shared" si="4" ref="O11:O24">N11+E11</f>
        <v>53608.90699999999</v>
      </c>
    </row>
    <row r="12" spans="1:15" ht="18.75" customHeight="1">
      <c r="A12" s="514"/>
      <c r="B12" s="62" t="s">
        <v>6</v>
      </c>
      <c r="C12" s="52">
        <v>9170.315000000002</v>
      </c>
      <c r="D12" s="61">
        <v>892.0739999999988</v>
      </c>
      <c r="E12" s="484">
        <f t="shared" si="0"/>
        <v>10062.389000000001</v>
      </c>
      <c r="F12" s="52">
        <v>24136.257999999994</v>
      </c>
      <c r="G12" s="50">
        <v>14693.407</v>
      </c>
      <c r="H12" s="56">
        <f t="shared" si="1"/>
        <v>38829.66499999999</v>
      </c>
      <c r="I12" s="59">
        <v>4203.978999999999</v>
      </c>
      <c r="J12" s="58">
        <v>2060.785</v>
      </c>
      <c r="K12" s="57">
        <f t="shared" si="2"/>
        <v>6264.763999999999</v>
      </c>
      <c r="L12" s="370">
        <f t="shared" si="3"/>
        <v>28340.236999999994</v>
      </c>
      <c r="M12" s="417">
        <f t="shared" si="3"/>
        <v>16754.192</v>
      </c>
      <c r="N12" s="495">
        <f t="shared" si="3"/>
        <v>45094.42899999999</v>
      </c>
      <c r="O12" s="55">
        <f t="shared" si="4"/>
        <v>55156.81799999999</v>
      </c>
    </row>
    <row r="13" spans="1:15" ht="18.75" customHeight="1">
      <c r="A13" s="514"/>
      <c r="B13" s="62" t="s">
        <v>5</v>
      </c>
      <c r="C13" s="52">
        <v>10194.743000000006</v>
      </c>
      <c r="D13" s="61">
        <v>850.2729999999976</v>
      </c>
      <c r="E13" s="484">
        <f t="shared" si="0"/>
        <v>11045.016000000003</v>
      </c>
      <c r="F13" s="52">
        <v>23566.403000000002</v>
      </c>
      <c r="G13" s="50">
        <v>16399.866000000005</v>
      </c>
      <c r="H13" s="56">
        <f t="shared" si="1"/>
        <v>39966.26900000001</v>
      </c>
      <c r="I13" s="370">
        <v>3112.645</v>
      </c>
      <c r="J13" s="58">
        <v>1787.944</v>
      </c>
      <c r="K13" s="57">
        <f t="shared" si="2"/>
        <v>4900.589</v>
      </c>
      <c r="L13" s="370">
        <f t="shared" si="3"/>
        <v>26679.048000000003</v>
      </c>
      <c r="M13" s="417">
        <f t="shared" si="3"/>
        <v>18187.810000000005</v>
      </c>
      <c r="N13" s="495">
        <f t="shared" si="3"/>
        <v>44866.85800000001</v>
      </c>
      <c r="O13" s="55">
        <f t="shared" si="4"/>
        <v>55911.87400000001</v>
      </c>
    </row>
    <row r="14" spans="1:15" ht="18.75" customHeight="1">
      <c r="A14" s="514"/>
      <c r="B14" s="62" t="s">
        <v>16</v>
      </c>
      <c r="C14" s="52">
        <v>10061.122999999998</v>
      </c>
      <c r="D14" s="61">
        <v>820.6789999999993</v>
      </c>
      <c r="E14" s="484">
        <f t="shared" si="0"/>
        <v>10881.801999999998</v>
      </c>
      <c r="F14" s="52">
        <v>29928.906000000006</v>
      </c>
      <c r="G14" s="50">
        <v>16783.528000000002</v>
      </c>
      <c r="H14" s="56">
        <f t="shared" si="1"/>
        <v>46712.43400000001</v>
      </c>
      <c r="I14" s="59">
        <v>6563.128999999999</v>
      </c>
      <c r="J14" s="58">
        <v>2675.1370000000006</v>
      </c>
      <c r="K14" s="57">
        <f t="shared" si="2"/>
        <v>9238.266</v>
      </c>
      <c r="L14" s="370">
        <f t="shared" si="3"/>
        <v>36492.035</v>
      </c>
      <c r="M14" s="417">
        <f t="shared" si="3"/>
        <v>19458.665</v>
      </c>
      <c r="N14" s="495">
        <f t="shared" si="3"/>
        <v>55950.70000000001</v>
      </c>
      <c r="O14" s="55">
        <f t="shared" si="4"/>
        <v>66832.50200000001</v>
      </c>
    </row>
    <row r="15" spans="1:15" s="69" customFormat="1" ht="18.75" customHeight="1">
      <c r="A15" s="514"/>
      <c r="B15" s="62" t="s">
        <v>15</v>
      </c>
      <c r="C15" s="52">
        <v>10551.246000000006</v>
      </c>
      <c r="D15" s="61">
        <v>1413.9349999999997</v>
      </c>
      <c r="E15" s="484">
        <f t="shared" si="0"/>
        <v>11965.181000000006</v>
      </c>
      <c r="F15" s="52">
        <v>27322.521000000004</v>
      </c>
      <c r="G15" s="50">
        <v>16748.225</v>
      </c>
      <c r="H15" s="56">
        <f t="shared" si="1"/>
        <v>44070.746</v>
      </c>
      <c r="I15" s="59">
        <v>2335.556</v>
      </c>
      <c r="J15" s="58">
        <v>1764.0460000000005</v>
      </c>
      <c r="K15" s="57">
        <f t="shared" si="2"/>
        <v>4099.602000000001</v>
      </c>
      <c r="L15" s="370">
        <f t="shared" si="3"/>
        <v>29658.077000000005</v>
      </c>
      <c r="M15" s="417">
        <f t="shared" si="3"/>
        <v>18512.271</v>
      </c>
      <c r="N15" s="495">
        <f t="shared" si="3"/>
        <v>48170.348</v>
      </c>
      <c r="O15" s="55">
        <f t="shared" si="4"/>
        <v>60135.529</v>
      </c>
    </row>
    <row r="16" spans="1:15" s="390" customFormat="1" ht="18.75" customHeight="1">
      <c r="A16" s="514"/>
      <c r="B16" s="68" t="s">
        <v>14</v>
      </c>
      <c r="C16" s="52">
        <v>9446.482999999984</v>
      </c>
      <c r="D16" s="61">
        <v>1253.3300000000002</v>
      </c>
      <c r="E16" s="484">
        <f t="shared" si="0"/>
        <v>10699.812999999984</v>
      </c>
      <c r="F16" s="52">
        <v>22097.48</v>
      </c>
      <c r="G16" s="50">
        <v>15023.589000000002</v>
      </c>
      <c r="H16" s="56">
        <f t="shared" si="1"/>
        <v>37121.069</v>
      </c>
      <c r="I16" s="59">
        <v>2440.523</v>
      </c>
      <c r="J16" s="58">
        <v>2538.787</v>
      </c>
      <c r="K16" s="57">
        <f t="shared" si="2"/>
        <v>4979.3099999999995</v>
      </c>
      <c r="L16" s="370">
        <f t="shared" si="3"/>
        <v>24538.003</v>
      </c>
      <c r="M16" s="417">
        <f t="shared" si="3"/>
        <v>17562.376</v>
      </c>
      <c r="N16" s="495">
        <f t="shared" si="3"/>
        <v>42100.379</v>
      </c>
      <c r="O16" s="55">
        <f t="shared" si="4"/>
        <v>52800.19199999998</v>
      </c>
    </row>
    <row r="17" spans="1:15" s="404" customFormat="1" ht="18.75" customHeight="1">
      <c r="A17" s="514"/>
      <c r="B17" s="62" t="s">
        <v>13</v>
      </c>
      <c r="C17" s="52">
        <v>9971.373999999998</v>
      </c>
      <c r="D17" s="61">
        <v>1343.303999999998</v>
      </c>
      <c r="E17" s="484">
        <f t="shared" si="0"/>
        <v>11314.677999999996</v>
      </c>
      <c r="F17" s="52">
        <v>22063.293000000012</v>
      </c>
      <c r="G17" s="50">
        <v>13950.788999999999</v>
      </c>
      <c r="H17" s="56">
        <f t="shared" si="1"/>
        <v>36014.08200000001</v>
      </c>
      <c r="I17" s="59">
        <v>1667.6969999999997</v>
      </c>
      <c r="J17" s="58">
        <v>1985.0459999999998</v>
      </c>
      <c r="K17" s="57">
        <f t="shared" si="2"/>
        <v>3652.7429999999995</v>
      </c>
      <c r="L17" s="370">
        <f t="shared" si="3"/>
        <v>23730.990000000013</v>
      </c>
      <c r="M17" s="417">
        <f t="shared" si="3"/>
        <v>15935.835</v>
      </c>
      <c r="N17" s="495">
        <f t="shared" si="3"/>
        <v>39666.82500000001</v>
      </c>
      <c r="O17" s="55">
        <f t="shared" si="4"/>
        <v>50981.50300000001</v>
      </c>
    </row>
    <row r="18" spans="1:15" s="415" customFormat="1" ht="18.75" customHeight="1">
      <c r="A18" s="514"/>
      <c r="B18" s="62" t="s">
        <v>12</v>
      </c>
      <c r="C18" s="52">
        <v>9641.683999999994</v>
      </c>
      <c r="D18" s="61">
        <v>1206.2630000000001</v>
      </c>
      <c r="E18" s="484">
        <f t="shared" si="0"/>
        <v>10847.946999999995</v>
      </c>
      <c r="F18" s="52">
        <v>21903.647000000004</v>
      </c>
      <c r="G18" s="50">
        <v>15068.443000000003</v>
      </c>
      <c r="H18" s="56">
        <f t="shared" si="1"/>
        <v>36972.09000000001</v>
      </c>
      <c r="I18" s="59">
        <v>3649.382</v>
      </c>
      <c r="J18" s="58">
        <v>3141.3179999999993</v>
      </c>
      <c r="K18" s="57">
        <f t="shared" si="2"/>
        <v>6790.699999999999</v>
      </c>
      <c r="L18" s="370">
        <f t="shared" si="3"/>
        <v>25553.029000000006</v>
      </c>
      <c r="M18" s="417">
        <f t="shared" si="3"/>
        <v>18209.761000000002</v>
      </c>
      <c r="N18" s="495">
        <f t="shared" si="3"/>
        <v>43762.79000000001</v>
      </c>
      <c r="O18" s="55">
        <f t="shared" si="4"/>
        <v>54610.737</v>
      </c>
    </row>
    <row r="19" spans="1:15" ht="18.75" customHeight="1">
      <c r="A19" s="514"/>
      <c r="B19" s="62" t="s">
        <v>11</v>
      </c>
      <c r="C19" s="52">
        <v>10798.104999999996</v>
      </c>
      <c r="D19" s="61">
        <v>1398.145999999999</v>
      </c>
      <c r="E19" s="484">
        <f t="shared" si="0"/>
        <v>12196.250999999995</v>
      </c>
      <c r="F19" s="52">
        <v>21503.690999999988</v>
      </c>
      <c r="G19" s="50">
        <v>16217.218000000003</v>
      </c>
      <c r="H19" s="56">
        <f t="shared" si="1"/>
        <v>37720.90899999999</v>
      </c>
      <c r="I19" s="59">
        <v>4812.9890000000005</v>
      </c>
      <c r="J19" s="58">
        <v>2591.312</v>
      </c>
      <c r="K19" s="57">
        <f t="shared" si="2"/>
        <v>7404.301</v>
      </c>
      <c r="L19" s="370">
        <f t="shared" si="3"/>
        <v>26316.67999999999</v>
      </c>
      <c r="M19" s="417">
        <f t="shared" si="3"/>
        <v>18808.530000000002</v>
      </c>
      <c r="N19" s="495">
        <f t="shared" si="3"/>
        <v>45125.20999999999</v>
      </c>
      <c r="O19" s="55">
        <f t="shared" si="4"/>
        <v>57321.46099999999</v>
      </c>
    </row>
    <row r="20" spans="1:15" s="424" customFormat="1" ht="18.75" customHeight="1">
      <c r="A20" s="515"/>
      <c r="B20" s="62" t="s">
        <v>10</v>
      </c>
      <c r="C20" s="52">
        <v>10881.442999999996</v>
      </c>
      <c r="D20" s="61">
        <v>1539.6559999999995</v>
      </c>
      <c r="E20" s="484">
        <f t="shared" si="0"/>
        <v>12421.098999999995</v>
      </c>
      <c r="F20" s="52">
        <v>23228.91</v>
      </c>
      <c r="G20" s="50">
        <v>16263.604999999992</v>
      </c>
      <c r="H20" s="56">
        <f t="shared" si="1"/>
        <v>39492.51499999999</v>
      </c>
      <c r="I20" s="59">
        <v>3827.076</v>
      </c>
      <c r="J20" s="58">
        <v>3287.1330000000003</v>
      </c>
      <c r="K20" s="57">
        <f t="shared" si="2"/>
        <v>7114.209000000001</v>
      </c>
      <c r="L20" s="370">
        <f t="shared" si="3"/>
        <v>27055.986</v>
      </c>
      <c r="M20" s="417">
        <f t="shared" si="3"/>
        <v>19550.737999999994</v>
      </c>
      <c r="N20" s="495">
        <f t="shared" si="3"/>
        <v>46606.723999999995</v>
      </c>
      <c r="O20" s="55">
        <f t="shared" si="4"/>
        <v>59027.82299999999</v>
      </c>
    </row>
    <row r="21" spans="1:15" s="54" customFormat="1" ht="18.75" customHeight="1">
      <c r="A21" s="514"/>
      <c r="B21" s="62" t="s">
        <v>9</v>
      </c>
      <c r="C21" s="52">
        <v>11765.118999999993</v>
      </c>
      <c r="D21" s="61">
        <v>828.9399999999991</v>
      </c>
      <c r="E21" s="484">
        <f t="shared" si="0"/>
        <v>12594.058999999992</v>
      </c>
      <c r="F21" s="52">
        <v>21384.929999999997</v>
      </c>
      <c r="G21" s="50">
        <v>17472.437</v>
      </c>
      <c r="H21" s="56">
        <f t="shared" si="1"/>
        <v>38857.367</v>
      </c>
      <c r="I21" s="59">
        <v>3186.0379999999996</v>
      </c>
      <c r="J21" s="58">
        <v>1762.3460000000002</v>
      </c>
      <c r="K21" s="57">
        <f t="shared" si="2"/>
        <v>4948.384</v>
      </c>
      <c r="L21" s="370">
        <f t="shared" si="3"/>
        <v>24570.967999999997</v>
      </c>
      <c r="M21" s="417">
        <f t="shared" si="3"/>
        <v>19234.783000000003</v>
      </c>
      <c r="N21" s="495">
        <f t="shared" si="3"/>
        <v>43805.751</v>
      </c>
      <c r="O21" s="55">
        <f t="shared" si="4"/>
        <v>56399.80999999999</v>
      </c>
    </row>
    <row r="22" spans="1:15" ht="18.75" customHeight="1" thickBot="1">
      <c r="A22" s="516"/>
      <c r="B22" s="62" t="s">
        <v>8</v>
      </c>
      <c r="C22" s="52">
        <v>13383.345999999998</v>
      </c>
      <c r="D22" s="61">
        <v>1036.841999999999</v>
      </c>
      <c r="E22" s="484">
        <f t="shared" si="0"/>
        <v>14420.187999999996</v>
      </c>
      <c r="F22" s="52">
        <v>23630.953000000005</v>
      </c>
      <c r="G22" s="50">
        <v>19559.736000000004</v>
      </c>
      <c r="H22" s="56">
        <f t="shared" si="1"/>
        <v>43190.68900000001</v>
      </c>
      <c r="I22" s="59">
        <v>2184.1800000000003</v>
      </c>
      <c r="J22" s="58">
        <v>1650.5690000000004</v>
      </c>
      <c r="K22" s="57">
        <f t="shared" si="2"/>
        <v>3834.7490000000007</v>
      </c>
      <c r="L22" s="370">
        <f t="shared" si="3"/>
        <v>25815.133000000005</v>
      </c>
      <c r="M22" s="417">
        <f t="shared" si="3"/>
        <v>21210.305000000004</v>
      </c>
      <c r="N22" s="495">
        <f t="shared" si="3"/>
        <v>47025.43800000002</v>
      </c>
      <c r="O22" s="55">
        <f t="shared" si="4"/>
        <v>61445.62600000001</v>
      </c>
    </row>
    <row r="23" spans="1:15" ht="3.75" customHeight="1">
      <c r="A23" s="67"/>
      <c r="B23" s="66"/>
      <c r="C23" s="65"/>
      <c r="D23" s="64"/>
      <c r="E23" s="485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8">
        <f t="shared" si="3"/>
        <v>0</v>
      </c>
      <c r="N23" s="496">
        <f t="shared" si="3"/>
        <v>0</v>
      </c>
      <c r="O23" s="36">
        <f t="shared" si="4"/>
        <v>0</v>
      </c>
    </row>
    <row r="24" spans="1:15" ht="19.5" customHeight="1">
      <c r="A24" s="63">
        <v>2012</v>
      </c>
      <c r="B24" s="90" t="s">
        <v>7</v>
      </c>
      <c r="C24" s="52">
        <v>9210.109999999999</v>
      </c>
      <c r="D24" s="61">
        <v>1039.0659999999993</v>
      </c>
      <c r="E24" s="484">
        <f t="shared" si="0"/>
        <v>10249.175999999998</v>
      </c>
      <c r="F24" s="60">
        <v>25396.219</v>
      </c>
      <c r="G24" s="50">
        <v>14189.631999999996</v>
      </c>
      <c r="H24" s="56">
        <f>G24+F24</f>
        <v>39585.850999999995</v>
      </c>
      <c r="I24" s="59">
        <v>2258.958</v>
      </c>
      <c r="J24" s="58">
        <v>545.3380000000001</v>
      </c>
      <c r="K24" s="57">
        <f>J24+I24</f>
        <v>2804.2960000000003</v>
      </c>
      <c r="L24" s="370">
        <f t="shared" si="3"/>
        <v>27655.177</v>
      </c>
      <c r="M24" s="417">
        <f t="shared" si="3"/>
        <v>14734.969999999996</v>
      </c>
      <c r="N24" s="495">
        <f t="shared" si="3"/>
        <v>42390.147</v>
      </c>
      <c r="O24" s="55">
        <f t="shared" si="4"/>
        <v>52639.323</v>
      </c>
    </row>
    <row r="25" spans="1:15" ht="19.5" customHeight="1">
      <c r="A25" s="63"/>
      <c r="B25" s="90" t="s">
        <v>6</v>
      </c>
      <c r="C25" s="52">
        <v>9720.685</v>
      </c>
      <c r="D25" s="61">
        <v>1309.3049999999996</v>
      </c>
      <c r="E25" s="484">
        <f t="shared" si="0"/>
        <v>11029.99</v>
      </c>
      <c r="F25" s="60">
        <v>26289.17</v>
      </c>
      <c r="G25" s="50">
        <v>15899.264000000005</v>
      </c>
      <c r="H25" s="56">
        <f>G25+F25</f>
        <v>42188.434</v>
      </c>
      <c r="I25" s="59">
        <v>2191.698</v>
      </c>
      <c r="J25" s="58">
        <v>1736.9070000000002</v>
      </c>
      <c r="K25" s="57">
        <f>J25+I25</f>
        <v>3928.605</v>
      </c>
      <c r="L25" s="370">
        <f aca="true" t="shared" si="5" ref="L25:N26">I25+F25</f>
        <v>28480.868</v>
      </c>
      <c r="M25" s="417">
        <f t="shared" si="5"/>
        <v>17636.171000000006</v>
      </c>
      <c r="N25" s="495">
        <f t="shared" si="5"/>
        <v>46117.039000000004</v>
      </c>
      <c r="O25" s="55">
        <f>N25+E25</f>
        <v>57147.029</v>
      </c>
    </row>
    <row r="26" spans="1:15" ht="19.5" customHeight="1">
      <c r="A26" s="63"/>
      <c r="B26" s="90" t="s">
        <v>5</v>
      </c>
      <c r="C26" s="52">
        <v>11697.127000000002</v>
      </c>
      <c r="D26" s="61">
        <v>1510.873999999999</v>
      </c>
      <c r="E26" s="484">
        <f t="shared" si="0"/>
        <v>13208.001</v>
      </c>
      <c r="F26" s="60">
        <v>25006.329999999994</v>
      </c>
      <c r="G26" s="50">
        <v>18303.338000000003</v>
      </c>
      <c r="H26" s="56">
        <f>G26+F26</f>
        <v>43309.668</v>
      </c>
      <c r="I26" s="59">
        <v>2734.741</v>
      </c>
      <c r="J26" s="58">
        <v>1962.816</v>
      </c>
      <c r="K26" s="57">
        <f>J26+I26</f>
        <v>4697.557</v>
      </c>
      <c r="L26" s="370">
        <f t="shared" si="5"/>
        <v>27741.070999999996</v>
      </c>
      <c r="M26" s="417">
        <f t="shared" si="5"/>
        <v>20266.154000000002</v>
      </c>
      <c r="N26" s="495">
        <f t="shared" si="5"/>
        <v>48007.225</v>
      </c>
      <c r="O26" s="55">
        <f>N26+E26</f>
        <v>61215.225999999995</v>
      </c>
    </row>
    <row r="27" spans="1:15" ht="19.5" customHeight="1">
      <c r="A27" s="63"/>
      <c r="B27" s="90" t="s">
        <v>16</v>
      </c>
      <c r="C27" s="52">
        <v>9891.555999999997</v>
      </c>
      <c r="D27" s="61">
        <v>1125.8489999999988</v>
      </c>
      <c r="E27" s="484">
        <f>D27+C27</f>
        <v>11017.404999999995</v>
      </c>
      <c r="F27" s="60">
        <v>29797.279</v>
      </c>
      <c r="G27" s="50">
        <v>16720.779</v>
      </c>
      <c r="H27" s="56">
        <f>G27+F27</f>
        <v>46518.058</v>
      </c>
      <c r="I27" s="59">
        <v>2954.0289999999995</v>
      </c>
      <c r="J27" s="58">
        <v>1660.3850000000002</v>
      </c>
      <c r="K27" s="57">
        <f>J27+I27</f>
        <v>4614.414</v>
      </c>
      <c r="L27" s="370">
        <f aca="true" t="shared" si="6" ref="L27:N28">I27+F27</f>
        <v>32751.307999999997</v>
      </c>
      <c r="M27" s="417">
        <f t="shared" si="6"/>
        <v>18381.163999999997</v>
      </c>
      <c r="N27" s="495">
        <f t="shared" si="6"/>
        <v>51132.471999999994</v>
      </c>
      <c r="O27" s="55">
        <f>N27+E27</f>
        <v>62149.87699999999</v>
      </c>
    </row>
    <row r="28" spans="1:15" ht="19.5" customHeight="1" thickBot="1">
      <c r="A28" s="63"/>
      <c r="B28" s="90" t="s">
        <v>15</v>
      </c>
      <c r="C28" s="52">
        <v>11143.578999999994</v>
      </c>
      <c r="D28" s="61">
        <v>1192.4209999999964</v>
      </c>
      <c r="E28" s="484">
        <f>D28+C28</f>
        <v>12335.99999999999</v>
      </c>
      <c r="F28" s="60">
        <v>30724.053999999986</v>
      </c>
      <c r="G28" s="50">
        <v>17723.575999999997</v>
      </c>
      <c r="H28" s="56">
        <f>G28+F28</f>
        <v>48447.62999999998</v>
      </c>
      <c r="I28" s="59">
        <v>2706.5860000000002</v>
      </c>
      <c r="J28" s="58">
        <v>1619.6519999999998</v>
      </c>
      <c r="K28" s="57">
        <f>J28+I28</f>
        <v>4326.238</v>
      </c>
      <c r="L28" s="370">
        <f t="shared" si="6"/>
        <v>33430.639999999985</v>
      </c>
      <c r="M28" s="417">
        <f t="shared" si="6"/>
        <v>19343.227999999996</v>
      </c>
      <c r="N28" s="495">
        <f t="shared" si="6"/>
        <v>52773.86799999998</v>
      </c>
      <c r="O28" s="55">
        <f>N28+E28</f>
        <v>65109.86799999997</v>
      </c>
    </row>
    <row r="29" spans="1:15" ht="18" customHeight="1">
      <c r="A29" s="53" t="s">
        <v>4</v>
      </c>
      <c r="B29" s="41"/>
      <c r="C29" s="40"/>
      <c r="D29" s="39"/>
      <c r="E29" s="486"/>
      <c r="F29" s="40"/>
      <c r="G29" s="39"/>
      <c r="H29" s="38"/>
      <c r="I29" s="40"/>
      <c r="J29" s="39"/>
      <c r="K29" s="38"/>
      <c r="L29" s="89"/>
      <c r="M29" s="418"/>
      <c r="N29" s="496"/>
      <c r="O29" s="36"/>
    </row>
    <row r="30" spans="1:15" ht="18" customHeight="1">
      <c r="A30" s="35" t="s">
        <v>455</v>
      </c>
      <c r="B30" s="48"/>
      <c r="C30" s="52">
        <f>SUM(C11:C15)</f>
        <v>48220.88100000001</v>
      </c>
      <c r="D30" s="50">
        <f aca="true" t="shared" si="7" ref="D30:O30">SUM(D11:D15)</f>
        <v>4748.620999999996</v>
      </c>
      <c r="E30" s="487">
        <f t="shared" si="7"/>
        <v>52969.502</v>
      </c>
      <c r="F30" s="52">
        <f t="shared" si="7"/>
        <v>127876.296</v>
      </c>
      <c r="G30" s="50">
        <f t="shared" si="7"/>
        <v>79325.853</v>
      </c>
      <c r="H30" s="51">
        <f t="shared" si="7"/>
        <v>207202.14899999998</v>
      </c>
      <c r="I30" s="52">
        <f t="shared" si="7"/>
        <v>20748.007</v>
      </c>
      <c r="J30" s="50">
        <f t="shared" si="7"/>
        <v>10725.972</v>
      </c>
      <c r="K30" s="51">
        <f t="shared" si="7"/>
        <v>31473.979</v>
      </c>
      <c r="L30" s="52">
        <f t="shared" si="7"/>
        <v>148624.303</v>
      </c>
      <c r="M30" s="419">
        <f t="shared" si="7"/>
        <v>90051.82500000001</v>
      </c>
      <c r="N30" s="497">
        <f t="shared" si="7"/>
        <v>238676.128</v>
      </c>
      <c r="O30" s="49">
        <f t="shared" si="7"/>
        <v>291645.63</v>
      </c>
    </row>
    <row r="31" spans="1:15" ht="18" customHeight="1" thickBot="1">
      <c r="A31" s="35" t="s">
        <v>456</v>
      </c>
      <c r="B31" s="48"/>
      <c r="C31" s="47">
        <f>SUM(C24:C28)</f>
        <v>51663.056999999986</v>
      </c>
      <c r="D31" s="44">
        <f aca="true" t="shared" si="8" ref="D31:O31">SUM(D24:D28)</f>
        <v>6177.514999999994</v>
      </c>
      <c r="E31" s="488">
        <f t="shared" si="8"/>
        <v>57840.57199999999</v>
      </c>
      <c r="F31" s="46">
        <f t="shared" si="8"/>
        <v>137213.05199999997</v>
      </c>
      <c r="G31" s="44">
        <f t="shared" si="8"/>
        <v>82836.589</v>
      </c>
      <c r="H31" s="45">
        <f t="shared" si="8"/>
        <v>220049.64099999997</v>
      </c>
      <c r="I31" s="46">
        <f t="shared" si="8"/>
        <v>12846.011999999999</v>
      </c>
      <c r="J31" s="44">
        <f t="shared" si="8"/>
        <v>7525.098000000001</v>
      </c>
      <c r="K31" s="45">
        <f t="shared" si="8"/>
        <v>20371.11</v>
      </c>
      <c r="L31" s="46">
        <f t="shared" si="8"/>
        <v>150059.06399999998</v>
      </c>
      <c r="M31" s="420">
        <f t="shared" si="8"/>
        <v>90361.687</v>
      </c>
      <c r="N31" s="498">
        <f t="shared" si="8"/>
        <v>240420.75099999996</v>
      </c>
      <c r="O31" s="43">
        <f t="shared" si="8"/>
        <v>298261.3229999999</v>
      </c>
    </row>
    <row r="32" spans="1:15" ht="16.5" customHeight="1">
      <c r="A32" s="42" t="s">
        <v>3</v>
      </c>
      <c r="B32" s="41"/>
      <c r="C32" s="40"/>
      <c r="D32" s="39"/>
      <c r="E32" s="489"/>
      <c r="F32" s="40"/>
      <c r="G32" s="39"/>
      <c r="H32" s="37"/>
      <c r="I32" s="40"/>
      <c r="J32" s="39"/>
      <c r="K32" s="38"/>
      <c r="L32" s="89"/>
      <c r="M32" s="418"/>
      <c r="N32" s="499"/>
      <c r="O32" s="36"/>
    </row>
    <row r="33" spans="1:15" ht="16.5" customHeight="1">
      <c r="A33" s="35" t="s">
        <v>457</v>
      </c>
      <c r="B33" s="34"/>
      <c r="C33" s="460">
        <f>(C28/C15-1)*100</f>
        <v>5.613867783956383</v>
      </c>
      <c r="D33" s="461">
        <f aca="true" t="shared" si="9" ref="D33:O33">(D28/D15-1)*100</f>
        <v>-15.66649103388793</v>
      </c>
      <c r="E33" s="490">
        <f t="shared" si="9"/>
        <v>3.09915077757692</v>
      </c>
      <c r="F33" s="460">
        <f t="shared" si="9"/>
        <v>12.449557637818188</v>
      </c>
      <c r="G33" s="463">
        <f t="shared" si="9"/>
        <v>5.823608173403438</v>
      </c>
      <c r="H33" s="464">
        <f t="shared" si="9"/>
        <v>9.931495146462876</v>
      </c>
      <c r="I33" s="465">
        <f t="shared" si="9"/>
        <v>15.88615301881009</v>
      </c>
      <c r="J33" s="461">
        <f t="shared" si="9"/>
        <v>-8.185387455882708</v>
      </c>
      <c r="K33" s="466">
        <f t="shared" si="9"/>
        <v>5.528243961243051</v>
      </c>
      <c r="L33" s="465">
        <f t="shared" si="9"/>
        <v>12.720187488892076</v>
      </c>
      <c r="M33" s="467">
        <f t="shared" si="9"/>
        <v>4.488682128735011</v>
      </c>
      <c r="N33" s="500">
        <f t="shared" si="9"/>
        <v>9.556750555341598</v>
      </c>
      <c r="O33" s="469">
        <f t="shared" si="9"/>
        <v>8.271880338825932</v>
      </c>
    </row>
    <row r="34" spans="1:15" ht="7.5" customHeight="1" thickBot="1">
      <c r="A34" s="33"/>
      <c r="B34" s="32"/>
      <c r="C34" s="31"/>
      <c r="D34" s="30"/>
      <c r="E34" s="491"/>
      <c r="F34" s="29"/>
      <c r="G34" s="27"/>
      <c r="H34" s="26"/>
      <c r="I34" s="29"/>
      <c r="J34" s="27"/>
      <c r="K34" s="28"/>
      <c r="L34" s="29"/>
      <c r="M34" s="421"/>
      <c r="N34" s="501"/>
      <c r="O34" s="25"/>
    </row>
    <row r="35" spans="1:15" ht="16.5" customHeight="1">
      <c r="A35" s="24" t="s">
        <v>2</v>
      </c>
      <c r="B35" s="23"/>
      <c r="C35" s="22"/>
      <c r="D35" s="21"/>
      <c r="E35" s="492"/>
      <c r="F35" s="20"/>
      <c r="G35" s="18"/>
      <c r="H35" s="17"/>
      <c r="I35" s="20"/>
      <c r="J35" s="18"/>
      <c r="K35" s="19"/>
      <c r="L35" s="20"/>
      <c r="M35" s="422"/>
      <c r="N35" s="502"/>
      <c r="O35" s="16"/>
    </row>
    <row r="36" spans="1:15" ht="16.5" customHeight="1" thickBot="1">
      <c r="A36" s="446" t="s">
        <v>458</v>
      </c>
      <c r="B36" s="15"/>
      <c r="C36" s="14">
        <f aca="true" t="shared" si="10" ref="C36:O36">(C31/C30-1)*100</f>
        <v>7.138351536961718</v>
      </c>
      <c r="D36" s="10">
        <f t="shared" si="10"/>
        <v>30.090714756978908</v>
      </c>
      <c r="E36" s="493">
        <f t="shared" si="10"/>
        <v>9.195989798053962</v>
      </c>
      <c r="F36" s="14">
        <f t="shared" si="10"/>
        <v>7.301396968833029</v>
      </c>
      <c r="G36" s="13">
        <f t="shared" si="10"/>
        <v>4.425714779266232</v>
      </c>
      <c r="H36" s="9">
        <f t="shared" si="10"/>
        <v>6.200462718173827</v>
      </c>
      <c r="I36" s="12">
        <f t="shared" si="10"/>
        <v>-38.085561663826326</v>
      </c>
      <c r="J36" s="10">
        <f t="shared" si="10"/>
        <v>-29.842274434428873</v>
      </c>
      <c r="K36" s="11">
        <f t="shared" si="10"/>
        <v>-35.27634367424595</v>
      </c>
      <c r="L36" s="12">
        <f t="shared" si="10"/>
        <v>0.9653609611881331</v>
      </c>
      <c r="M36" s="423">
        <f t="shared" si="10"/>
        <v>0.34409297090869373</v>
      </c>
      <c r="N36" s="503">
        <f t="shared" si="10"/>
        <v>0.7309583135184594</v>
      </c>
      <c r="O36" s="8">
        <f t="shared" si="10"/>
        <v>2.2684012100575357</v>
      </c>
    </row>
    <row r="37" spans="1:14" s="5" customFormat="1" ht="17.25" customHeight="1" thickTop="1">
      <c r="A37" s="88" t="s">
        <v>1</v>
      </c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5" customFormat="1" ht="13.5" customHeight="1">
      <c r="A38" s="88" t="s">
        <v>0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</mergeCells>
  <conditionalFormatting sqref="A33:B33 P33:IV33 A36:B36 P36:IV36">
    <cfRule type="cellIs" priority="1" dxfId="82" operator="lessThan" stopIfTrue="1">
      <formula>0</formula>
    </cfRule>
  </conditionalFormatting>
  <conditionalFormatting sqref="C32:O36">
    <cfRule type="cellIs" priority="2" dxfId="83" operator="lessThan" stopIfTrue="1">
      <formula>0</formula>
    </cfRule>
    <cfRule type="cellIs" priority="3" dxfId="84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2"/>
  <sheetViews>
    <sheetView showGridLines="0" zoomScale="90" zoomScaleNormal="90" zoomScalePageLayoutView="0" workbookViewId="0" topLeftCell="A1">
      <selection activeCell="F18" sqref="F18"/>
    </sheetView>
  </sheetViews>
  <sheetFormatPr defaultColWidth="9.140625" defaultRowHeight="15"/>
  <cols>
    <col min="1" max="1" width="23.14062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54" t="s">
        <v>28</v>
      </c>
      <c r="O1" s="555"/>
      <c r="P1" s="555"/>
      <c r="Q1" s="556"/>
    </row>
    <row r="2" ht="7.5" customHeight="1" thickBot="1"/>
    <row r="3" spans="1:17" ht="24" customHeight="1">
      <c r="A3" s="562" t="s">
        <v>39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4"/>
    </row>
    <row r="4" spans="1:17" ht="18" customHeight="1" thickBot="1">
      <c r="A4" s="565" t="s">
        <v>38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7"/>
    </row>
    <row r="5" spans="1:17" ht="15" thickBot="1">
      <c r="A5" s="547" t="s">
        <v>37</v>
      </c>
      <c r="B5" s="557" t="s">
        <v>36</v>
      </c>
      <c r="C5" s="558"/>
      <c r="D5" s="558"/>
      <c r="E5" s="558"/>
      <c r="F5" s="559"/>
      <c r="G5" s="559"/>
      <c r="H5" s="559"/>
      <c r="I5" s="560"/>
      <c r="J5" s="558" t="s">
        <v>35</v>
      </c>
      <c r="K5" s="558"/>
      <c r="L5" s="558"/>
      <c r="M5" s="558"/>
      <c r="N5" s="558"/>
      <c r="O5" s="558"/>
      <c r="P5" s="558"/>
      <c r="Q5" s="561"/>
    </row>
    <row r="6" spans="1:17" s="120" customFormat="1" ht="25.5" customHeight="1" thickBot="1">
      <c r="A6" s="548"/>
      <c r="B6" s="544" t="s">
        <v>459</v>
      </c>
      <c r="C6" s="545"/>
      <c r="D6" s="546"/>
      <c r="E6" s="550" t="s">
        <v>34</v>
      </c>
      <c r="F6" s="544" t="s">
        <v>460</v>
      </c>
      <c r="G6" s="545"/>
      <c r="H6" s="546"/>
      <c r="I6" s="552" t="s">
        <v>33</v>
      </c>
      <c r="J6" s="544" t="s">
        <v>461</v>
      </c>
      <c r="K6" s="545"/>
      <c r="L6" s="546"/>
      <c r="M6" s="550" t="s">
        <v>34</v>
      </c>
      <c r="N6" s="544" t="s">
        <v>462</v>
      </c>
      <c r="O6" s="545"/>
      <c r="P6" s="546"/>
      <c r="Q6" s="550" t="s">
        <v>33</v>
      </c>
    </row>
    <row r="7" spans="1:17" s="115" customFormat="1" ht="15" thickBot="1">
      <c r="A7" s="549"/>
      <c r="B7" s="119" t="s">
        <v>22</v>
      </c>
      <c r="C7" s="116" t="s">
        <v>21</v>
      </c>
      <c r="D7" s="116" t="s">
        <v>17</v>
      </c>
      <c r="E7" s="551"/>
      <c r="F7" s="119" t="s">
        <v>22</v>
      </c>
      <c r="G7" s="117" t="s">
        <v>21</v>
      </c>
      <c r="H7" s="116" t="s">
        <v>17</v>
      </c>
      <c r="I7" s="553"/>
      <c r="J7" s="119" t="s">
        <v>22</v>
      </c>
      <c r="K7" s="116" t="s">
        <v>21</v>
      </c>
      <c r="L7" s="117" t="s">
        <v>17</v>
      </c>
      <c r="M7" s="551"/>
      <c r="N7" s="118" t="s">
        <v>22</v>
      </c>
      <c r="O7" s="117" t="s">
        <v>21</v>
      </c>
      <c r="P7" s="116" t="s">
        <v>17</v>
      </c>
      <c r="Q7" s="551"/>
    </row>
    <row r="8" spans="1:17" s="96" customFormat="1" ht="16.5" customHeight="1" thickBot="1">
      <c r="A8" s="114" t="s">
        <v>24</v>
      </c>
      <c r="B8" s="110">
        <f>SUM(B9:B30)</f>
        <v>1190981</v>
      </c>
      <c r="C8" s="109">
        <f>SUM(C9:C30)</f>
        <v>59833</v>
      </c>
      <c r="D8" s="109">
        <f aca="true" t="shared" si="0" ref="D8:D14">C8+B8</f>
        <v>1250814</v>
      </c>
      <c r="E8" s="111">
        <f aca="true" t="shared" si="1" ref="E8:E14">(D8/$D$8)</f>
        <v>1</v>
      </c>
      <c r="F8" s="110">
        <f>SUM(F9:F30)</f>
        <v>1106091</v>
      </c>
      <c r="G8" s="109">
        <f>SUM(G9:G30)</f>
        <v>56658</v>
      </c>
      <c r="H8" s="109">
        <f aca="true" t="shared" si="2" ref="H8:H14">G8+F8</f>
        <v>1162749</v>
      </c>
      <c r="I8" s="108">
        <f aca="true" t="shared" si="3" ref="I8:I14">(D8/H8-1)*100</f>
        <v>7.573861598676923</v>
      </c>
      <c r="J8" s="113">
        <f>SUM(J9:J30)</f>
        <v>5906241</v>
      </c>
      <c r="K8" s="112">
        <f>SUM(K9:K30)</f>
        <v>332481</v>
      </c>
      <c r="L8" s="109">
        <f aca="true" t="shared" si="4" ref="L8:L14">K8+J8</f>
        <v>6238722</v>
      </c>
      <c r="M8" s="111">
        <f aca="true" t="shared" si="5" ref="M8:M14">(L8/$L$8)</f>
        <v>1</v>
      </c>
      <c r="N8" s="110">
        <f>SUM(N9:N30)</f>
        <v>5372829</v>
      </c>
      <c r="O8" s="109">
        <f>SUM(O9:O30)</f>
        <v>341035</v>
      </c>
      <c r="P8" s="109">
        <f aca="true" t="shared" si="6" ref="P8:P14">O8+N8</f>
        <v>5713864</v>
      </c>
      <c r="Q8" s="108">
        <f aca="true" t="shared" si="7" ref="Q8:Q14">(L8/P8-1)*100</f>
        <v>9.185692904136333</v>
      </c>
    </row>
    <row r="9" spans="1:17" s="96" customFormat="1" ht="18" customHeight="1" thickTop="1">
      <c r="A9" s="107" t="s">
        <v>148</v>
      </c>
      <c r="B9" s="104">
        <v>742158</v>
      </c>
      <c r="C9" s="103">
        <v>19928</v>
      </c>
      <c r="D9" s="103">
        <f t="shared" si="0"/>
        <v>762086</v>
      </c>
      <c r="E9" s="105">
        <f t="shared" si="1"/>
        <v>0.6092720420462195</v>
      </c>
      <c r="F9" s="104">
        <v>644266</v>
      </c>
      <c r="G9" s="103">
        <v>20119</v>
      </c>
      <c r="H9" s="103">
        <f t="shared" si="2"/>
        <v>664385</v>
      </c>
      <c r="I9" s="106">
        <f t="shared" si="3"/>
        <v>14.705479503601083</v>
      </c>
      <c r="J9" s="104">
        <v>3585160</v>
      </c>
      <c r="K9" s="103">
        <v>129356</v>
      </c>
      <c r="L9" s="103">
        <f t="shared" si="4"/>
        <v>3714516</v>
      </c>
      <c r="M9" s="105">
        <f t="shared" si="5"/>
        <v>0.5953969418736722</v>
      </c>
      <c r="N9" s="104">
        <v>3000386</v>
      </c>
      <c r="O9" s="103">
        <v>126672</v>
      </c>
      <c r="P9" s="103">
        <f t="shared" si="6"/>
        <v>3127058</v>
      </c>
      <c r="Q9" s="102">
        <f t="shared" si="7"/>
        <v>18.78628410473999</v>
      </c>
    </row>
    <row r="10" spans="1:17" s="96" customFormat="1" ht="18" customHeight="1">
      <c r="A10" s="107" t="s">
        <v>149</v>
      </c>
      <c r="B10" s="104">
        <v>220248</v>
      </c>
      <c r="C10" s="103">
        <v>0</v>
      </c>
      <c r="D10" s="103">
        <f t="shared" si="0"/>
        <v>220248</v>
      </c>
      <c r="E10" s="105">
        <f t="shared" si="1"/>
        <v>0.17608373427224192</v>
      </c>
      <c r="F10" s="104">
        <v>213264</v>
      </c>
      <c r="G10" s="103"/>
      <c r="H10" s="103">
        <f t="shared" si="2"/>
        <v>213264</v>
      </c>
      <c r="I10" s="106">
        <f t="shared" si="3"/>
        <v>3.2748143146522635</v>
      </c>
      <c r="J10" s="104">
        <v>1144203</v>
      </c>
      <c r="K10" s="103">
        <v>5262</v>
      </c>
      <c r="L10" s="103">
        <f t="shared" si="4"/>
        <v>1149465</v>
      </c>
      <c r="M10" s="105">
        <f t="shared" si="5"/>
        <v>0.18424686979160154</v>
      </c>
      <c r="N10" s="104">
        <v>1024869</v>
      </c>
      <c r="O10" s="103">
        <v>2755</v>
      </c>
      <c r="P10" s="103">
        <f t="shared" si="6"/>
        <v>1027624</v>
      </c>
      <c r="Q10" s="102">
        <f t="shared" si="7"/>
        <v>11.856573999828735</v>
      </c>
    </row>
    <row r="11" spans="1:17" s="96" customFormat="1" ht="18" customHeight="1">
      <c r="A11" s="107" t="s">
        <v>150</v>
      </c>
      <c r="B11" s="104">
        <v>94769</v>
      </c>
      <c r="C11" s="103">
        <v>0</v>
      </c>
      <c r="D11" s="103">
        <f t="shared" si="0"/>
        <v>94769</v>
      </c>
      <c r="E11" s="105">
        <f t="shared" si="1"/>
        <v>0.07576586127114024</v>
      </c>
      <c r="F11" s="104">
        <v>149728</v>
      </c>
      <c r="G11" s="103"/>
      <c r="H11" s="103">
        <f t="shared" si="2"/>
        <v>149728</v>
      </c>
      <c r="I11" s="106">
        <f t="shared" si="3"/>
        <v>-36.705893353280615</v>
      </c>
      <c r="J11" s="104">
        <v>519918</v>
      </c>
      <c r="K11" s="103"/>
      <c r="L11" s="103">
        <f t="shared" si="4"/>
        <v>519918</v>
      </c>
      <c r="M11" s="105">
        <f t="shared" si="5"/>
        <v>0.0833372604196821</v>
      </c>
      <c r="N11" s="104">
        <v>777488</v>
      </c>
      <c r="O11" s="103"/>
      <c r="P11" s="103">
        <f t="shared" si="6"/>
        <v>777488</v>
      </c>
      <c r="Q11" s="102">
        <f t="shared" si="7"/>
        <v>-33.12848558434342</v>
      </c>
    </row>
    <row r="12" spans="1:17" s="96" customFormat="1" ht="18" customHeight="1">
      <c r="A12" s="107" t="s">
        <v>151</v>
      </c>
      <c r="B12" s="104">
        <v>57450</v>
      </c>
      <c r="C12" s="103">
        <v>57</v>
      </c>
      <c r="D12" s="103">
        <f t="shared" si="0"/>
        <v>57507</v>
      </c>
      <c r="E12" s="105">
        <f t="shared" si="1"/>
        <v>0.04597566064978486</v>
      </c>
      <c r="F12" s="104">
        <v>38775</v>
      </c>
      <c r="G12" s="103">
        <v>3196</v>
      </c>
      <c r="H12" s="103">
        <f t="shared" si="2"/>
        <v>41971</v>
      </c>
      <c r="I12" s="106">
        <f t="shared" si="3"/>
        <v>37.01603488122751</v>
      </c>
      <c r="J12" s="104">
        <v>294857</v>
      </c>
      <c r="K12" s="103">
        <v>894</v>
      </c>
      <c r="L12" s="103">
        <f t="shared" si="4"/>
        <v>295751</v>
      </c>
      <c r="M12" s="105">
        <f t="shared" si="5"/>
        <v>0.04740570264230398</v>
      </c>
      <c r="N12" s="104">
        <v>290528</v>
      </c>
      <c r="O12" s="103">
        <v>31977</v>
      </c>
      <c r="P12" s="103">
        <f t="shared" si="6"/>
        <v>322505</v>
      </c>
      <c r="Q12" s="102">
        <f t="shared" si="7"/>
        <v>-8.295685338211811</v>
      </c>
    </row>
    <row r="13" spans="1:17" s="96" customFormat="1" ht="18" customHeight="1">
      <c r="A13" s="107" t="s">
        <v>152</v>
      </c>
      <c r="B13" s="104">
        <v>53240</v>
      </c>
      <c r="C13" s="103">
        <v>0</v>
      </c>
      <c r="D13" s="103">
        <f t="shared" si="0"/>
        <v>53240</v>
      </c>
      <c r="E13" s="105">
        <f t="shared" si="1"/>
        <v>0.04256428213947078</v>
      </c>
      <c r="F13" s="104">
        <v>41373</v>
      </c>
      <c r="G13" s="103">
        <v>336</v>
      </c>
      <c r="H13" s="103">
        <f t="shared" si="2"/>
        <v>41709</v>
      </c>
      <c r="I13" s="106">
        <f t="shared" si="3"/>
        <v>27.64631134767077</v>
      </c>
      <c r="J13" s="104">
        <v>258141</v>
      </c>
      <c r="K13" s="103"/>
      <c r="L13" s="103">
        <f t="shared" si="4"/>
        <v>258141</v>
      </c>
      <c r="M13" s="105">
        <f t="shared" si="5"/>
        <v>0.041377224373838103</v>
      </c>
      <c r="N13" s="104">
        <v>190802</v>
      </c>
      <c r="O13" s="103">
        <v>1359</v>
      </c>
      <c r="P13" s="103">
        <f t="shared" si="6"/>
        <v>192161</v>
      </c>
      <c r="Q13" s="102">
        <f t="shared" si="7"/>
        <v>34.3357913416354</v>
      </c>
    </row>
    <row r="14" spans="1:17" s="96" customFormat="1" ht="18" customHeight="1">
      <c r="A14" s="107" t="s">
        <v>154</v>
      </c>
      <c r="B14" s="104">
        <v>20519</v>
      </c>
      <c r="C14" s="103">
        <v>0</v>
      </c>
      <c r="D14" s="103">
        <f t="shared" si="0"/>
        <v>20519</v>
      </c>
      <c r="E14" s="105">
        <f t="shared" si="1"/>
        <v>0.016404517378283263</v>
      </c>
      <c r="F14" s="104">
        <v>18685</v>
      </c>
      <c r="G14" s="103">
        <v>354</v>
      </c>
      <c r="H14" s="103">
        <f t="shared" si="2"/>
        <v>19039</v>
      </c>
      <c r="I14" s="106">
        <f t="shared" si="3"/>
        <v>7.773517516676298</v>
      </c>
      <c r="J14" s="104">
        <v>101365</v>
      </c>
      <c r="K14" s="103"/>
      <c r="L14" s="103">
        <f t="shared" si="4"/>
        <v>101365</v>
      </c>
      <c r="M14" s="105">
        <f t="shared" si="5"/>
        <v>0.01624771868340984</v>
      </c>
      <c r="N14" s="104">
        <v>88756</v>
      </c>
      <c r="O14" s="103">
        <v>2140</v>
      </c>
      <c r="P14" s="103">
        <f t="shared" si="6"/>
        <v>90896</v>
      </c>
      <c r="Q14" s="102">
        <f t="shared" si="7"/>
        <v>11.517558528428085</v>
      </c>
    </row>
    <row r="15" spans="1:17" s="96" customFormat="1" ht="18" customHeight="1">
      <c r="A15" s="107" t="s">
        <v>153</v>
      </c>
      <c r="B15" s="104">
        <v>0</v>
      </c>
      <c r="C15" s="103">
        <v>18175</v>
      </c>
      <c r="D15" s="103">
        <f>C15+B15</f>
        <v>18175</v>
      </c>
      <c r="E15" s="105">
        <f>(D15/$D$8)</f>
        <v>0.014530537713840747</v>
      </c>
      <c r="F15" s="104"/>
      <c r="G15" s="103">
        <v>14951</v>
      </c>
      <c r="H15" s="103">
        <f>G15+F15</f>
        <v>14951</v>
      </c>
      <c r="I15" s="106">
        <f>(D15/H15-1)*100</f>
        <v>21.563774998327865</v>
      </c>
      <c r="J15" s="104"/>
      <c r="K15" s="103">
        <v>91427</v>
      </c>
      <c r="L15" s="103">
        <f>K15+J15</f>
        <v>91427</v>
      </c>
      <c r="M15" s="105">
        <f>(L15/$L$8)</f>
        <v>0.014654764228955867</v>
      </c>
      <c r="N15" s="104"/>
      <c r="O15" s="103">
        <v>84664</v>
      </c>
      <c r="P15" s="103">
        <f>O15+N15</f>
        <v>84664</v>
      </c>
      <c r="Q15" s="102">
        <f>(L15/P15-1)*100</f>
        <v>7.988046867617871</v>
      </c>
    </row>
    <row r="16" spans="1:17" s="96" customFormat="1" ht="18" customHeight="1">
      <c r="A16" s="107" t="s">
        <v>155</v>
      </c>
      <c r="B16" s="104">
        <v>0</v>
      </c>
      <c r="C16" s="103">
        <v>4390</v>
      </c>
      <c r="D16" s="103">
        <f>C16+B16</f>
        <v>4390</v>
      </c>
      <c r="E16" s="105">
        <f>(D16/$D$8)</f>
        <v>0.0035097144739345736</v>
      </c>
      <c r="F16" s="104"/>
      <c r="G16" s="103">
        <v>2305</v>
      </c>
      <c r="H16" s="103">
        <f>G16+F16</f>
        <v>2305</v>
      </c>
      <c r="I16" s="106">
        <f>(D16/H16-1)*100</f>
        <v>90.45553145336225</v>
      </c>
      <c r="J16" s="104"/>
      <c r="K16" s="103">
        <v>17016</v>
      </c>
      <c r="L16" s="103">
        <f>K16+J16</f>
        <v>17016</v>
      </c>
      <c r="M16" s="105">
        <f>(L16/$L$8)</f>
        <v>0.0027274816861530293</v>
      </c>
      <c r="N16" s="104"/>
      <c r="O16" s="103">
        <v>12149</v>
      </c>
      <c r="P16" s="103">
        <f>O16+N16</f>
        <v>12149</v>
      </c>
      <c r="Q16" s="102">
        <f>(L16/P16-1)*100</f>
        <v>40.06091036299284</v>
      </c>
    </row>
    <row r="17" spans="1:17" s="96" customFormat="1" ht="18" customHeight="1">
      <c r="A17" s="107" t="s">
        <v>156</v>
      </c>
      <c r="B17" s="104">
        <v>0</v>
      </c>
      <c r="C17" s="103">
        <v>3208</v>
      </c>
      <c r="D17" s="103">
        <f>C17+B17</f>
        <v>3208</v>
      </c>
      <c r="E17" s="105">
        <f>(D17/$D$8)</f>
        <v>0.0025647298479230325</v>
      </c>
      <c r="F17" s="104"/>
      <c r="G17" s="103">
        <v>2026</v>
      </c>
      <c r="H17" s="103">
        <f>G17+F17</f>
        <v>2026</v>
      </c>
      <c r="I17" s="106">
        <f>(D17/H17-1)*100</f>
        <v>58.34155972359329</v>
      </c>
      <c r="J17" s="104"/>
      <c r="K17" s="103">
        <v>13965</v>
      </c>
      <c r="L17" s="103">
        <f>K17+J17</f>
        <v>13965</v>
      </c>
      <c r="M17" s="105">
        <f>(L17/$L$8)</f>
        <v>0.002238439218801543</v>
      </c>
      <c r="N17" s="104"/>
      <c r="O17" s="103">
        <v>10288</v>
      </c>
      <c r="P17" s="103">
        <f>O17+N17</f>
        <v>10288</v>
      </c>
      <c r="Q17" s="102">
        <f>(L17/P17-1)*100</f>
        <v>35.74066874027994</v>
      </c>
    </row>
    <row r="18" spans="1:17" s="96" customFormat="1" ht="18" customHeight="1">
      <c r="A18" s="107" t="s">
        <v>463</v>
      </c>
      <c r="B18" s="104">
        <v>2597</v>
      </c>
      <c r="C18" s="103">
        <v>0</v>
      </c>
      <c r="D18" s="103">
        <f aca="true" t="shared" si="8" ref="D18:D27">C18+B18</f>
        <v>2597</v>
      </c>
      <c r="E18" s="105">
        <f aca="true" t="shared" si="9" ref="E18:E27">(D18/$D$8)</f>
        <v>0.002076247947336694</v>
      </c>
      <c r="F18" s="104"/>
      <c r="G18" s="103"/>
      <c r="H18" s="103">
        <f aca="true" t="shared" si="10" ref="H18:H27">G18+F18</f>
        <v>0</v>
      </c>
      <c r="I18" s="106"/>
      <c r="J18" s="104">
        <v>2597</v>
      </c>
      <c r="K18" s="103"/>
      <c r="L18" s="103">
        <f aca="true" t="shared" si="11" ref="L18:L27">K18+J18</f>
        <v>2597</v>
      </c>
      <c r="M18" s="105">
        <f aca="true" t="shared" si="12" ref="M18:M27">(L18/$L$8)</f>
        <v>0.0004162711529701115</v>
      </c>
      <c r="N18" s="104"/>
      <c r="O18" s="103"/>
      <c r="P18" s="103">
        <f aca="true" t="shared" si="13" ref="P18:P27">O18+N18</f>
        <v>0</v>
      </c>
      <c r="Q18" s="102"/>
    </row>
    <row r="19" spans="1:17" s="96" customFormat="1" ht="18" customHeight="1">
      <c r="A19" s="107" t="s">
        <v>157</v>
      </c>
      <c r="B19" s="104">
        <v>0</v>
      </c>
      <c r="C19" s="103">
        <v>2177</v>
      </c>
      <c r="D19" s="103">
        <f>C19+B19</f>
        <v>2177</v>
      </c>
      <c r="E19" s="105">
        <f>(D19/$D$8)</f>
        <v>0.001740466608144776</v>
      </c>
      <c r="F19" s="104"/>
      <c r="G19" s="103">
        <v>2254</v>
      </c>
      <c r="H19" s="103">
        <f>G19+F19</f>
        <v>2254</v>
      </c>
      <c r="I19" s="106">
        <f>(D19/H19-1)*100</f>
        <v>-3.4161490683229823</v>
      </c>
      <c r="J19" s="104"/>
      <c r="K19" s="103">
        <v>11336</v>
      </c>
      <c r="L19" s="103">
        <f>K19+J19</f>
        <v>11336</v>
      </c>
      <c r="M19" s="105">
        <f>(L19/$L$8)</f>
        <v>0.0018170388101922156</v>
      </c>
      <c r="N19" s="104"/>
      <c r="O19" s="103">
        <v>9195</v>
      </c>
      <c r="P19" s="103">
        <f>O19+N19</f>
        <v>9195</v>
      </c>
      <c r="Q19" s="102">
        <f>(L19/P19-1)*100</f>
        <v>23.284393692224036</v>
      </c>
    </row>
    <row r="20" spans="1:17" s="96" customFormat="1" ht="18" customHeight="1">
      <c r="A20" s="107" t="s">
        <v>159</v>
      </c>
      <c r="B20" s="104">
        <v>0</v>
      </c>
      <c r="C20" s="103">
        <v>1228</v>
      </c>
      <c r="D20" s="103">
        <f>C20+B20</f>
        <v>1228</v>
      </c>
      <c r="E20" s="105">
        <f>(D20/$D$8)</f>
        <v>0.0009817606774468466</v>
      </c>
      <c r="F20" s="104"/>
      <c r="G20" s="103">
        <v>852</v>
      </c>
      <c r="H20" s="103">
        <f>G20+F20</f>
        <v>852</v>
      </c>
      <c r="I20" s="106">
        <f>(D20/H20-1)*100</f>
        <v>44.131455399061025</v>
      </c>
      <c r="J20" s="104"/>
      <c r="K20" s="103">
        <v>5577</v>
      </c>
      <c r="L20" s="103">
        <f>K20+J20</f>
        <v>5577</v>
      </c>
      <c r="M20" s="105">
        <f>(L20/$L$8)</f>
        <v>0.0008939330843720877</v>
      </c>
      <c r="N20" s="104"/>
      <c r="O20" s="103">
        <v>4567</v>
      </c>
      <c r="P20" s="103">
        <f>O20+N20</f>
        <v>4567</v>
      </c>
      <c r="Q20" s="102">
        <f>(L20/P20-1)*100</f>
        <v>22.115174074885037</v>
      </c>
    </row>
    <row r="21" spans="1:17" s="96" customFormat="1" ht="18" customHeight="1">
      <c r="A21" s="107" t="s">
        <v>158</v>
      </c>
      <c r="B21" s="104">
        <v>0</v>
      </c>
      <c r="C21" s="103">
        <v>1099</v>
      </c>
      <c r="D21" s="103">
        <f>C21+B21</f>
        <v>1099</v>
      </c>
      <c r="E21" s="105">
        <f>(D21/$D$8)</f>
        <v>0.000878627837552186</v>
      </c>
      <c r="F21" s="104"/>
      <c r="G21" s="103">
        <v>945</v>
      </c>
      <c r="H21" s="103">
        <f>G21+F21</f>
        <v>945</v>
      </c>
      <c r="I21" s="106">
        <f>(D21/H21-1)*100</f>
        <v>16.296296296296298</v>
      </c>
      <c r="J21" s="104"/>
      <c r="K21" s="103">
        <v>6501</v>
      </c>
      <c r="L21" s="103">
        <f>K21+J21</f>
        <v>6501</v>
      </c>
      <c r="M21" s="105">
        <f>(L21/$L$8)</f>
        <v>0.0010420403409544454</v>
      </c>
      <c r="N21" s="104"/>
      <c r="O21" s="103">
        <v>6592</v>
      </c>
      <c r="P21" s="103">
        <f>O21+N21</f>
        <v>6592</v>
      </c>
      <c r="Q21" s="102">
        <f>(L21/P21-1)*100</f>
        <v>-1.380461165048541</v>
      </c>
    </row>
    <row r="22" spans="1:17" s="96" customFormat="1" ht="18" customHeight="1">
      <c r="A22" s="107" t="s">
        <v>350</v>
      </c>
      <c r="B22" s="104">
        <v>0</v>
      </c>
      <c r="C22" s="103">
        <v>751</v>
      </c>
      <c r="D22" s="103">
        <f t="shared" si="8"/>
        <v>751</v>
      </c>
      <c r="E22" s="105">
        <f t="shared" si="9"/>
        <v>0.0006004090136503109</v>
      </c>
      <c r="F22" s="104"/>
      <c r="G22" s="103">
        <v>782</v>
      </c>
      <c r="H22" s="103">
        <f t="shared" si="10"/>
        <v>782</v>
      </c>
      <c r="I22" s="106">
        <f aca="true" t="shared" si="14" ref="I22:I27">(D22/H22-1)*100</f>
        <v>-3.9641943734015306</v>
      </c>
      <c r="J22" s="104"/>
      <c r="K22" s="103">
        <v>3989</v>
      </c>
      <c r="L22" s="103">
        <f t="shared" si="11"/>
        <v>3989</v>
      </c>
      <c r="M22" s="105">
        <f t="shared" si="12"/>
        <v>0.0006393937732760011</v>
      </c>
      <c r="N22" s="104"/>
      <c r="O22" s="103">
        <v>2302</v>
      </c>
      <c r="P22" s="103">
        <f t="shared" si="13"/>
        <v>2302</v>
      </c>
      <c r="Q22" s="102">
        <f aca="true" t="shared" si="15" ref="Q22:Q27">(L22/P22-1)*100</f>
        <v>73.28410078192876</v>
      </c>
    </row>
    <row r="23" spans="1:17" s="96" customFormat="1" ht="18" customHeight="1">
      <c r="A23" s="107" t="s">
        <v>360</v>
      </c>
      <c r="B23" s="104">
        <v>0</v>
      </c>
      <c r="C23" s="103">
        <v>690</v>
      </c>
      <c r="D23" s="103">
        <f t="shared" si="8"/>
        <v>690</v>
      </c>
      <c r="E23" s="105">
        <f t="shared" si="9"/>
        <v>0.00055164077152958</v>
      </c>
      <c r="F23" s="104"/>
      <c r="G23" s="103">
        <v>851</v>
      </c>
      <c r="H23" s="103">
        <f t="shared" si="10"/>
        <v>851</v>
      </c>
      <c r="I23" s="106">
        <f t="shared" si="14"/>
        <v>-18.918918918918916</v>
      </c>
      <c r="J23" s="104"/>
      <c r="K23" s="103">
        <v>3096</v>
      </c>
      <c r="L23" s="103">
        <f t="shared" si="11"/>
        <v>3096</v>
      </c>
      <c r="M23" s="105">
        <f t="shared" si="12"/>
        <v>0.0004962554830941337</v>
      </c>
      <c r="N23" s="104"/>
      <c r="O23" s="103">
        <v>4059</v>
      </c>
      <c r="P23" s="103">
        <f t="shared" si="13"/>
        <v>4059</v>
      </c>
      <c r="Q23" s="102">
        <f t="shared" si="15"/>
        <v>-23.72505543237251</v>
      </c>
    </row>
    <row r="24" spans="1:17" s="96" customFormat="1" ht="18" customHeight="1">
      <c r="A24" s="107" t="s">
        <v>464</v>
      </c>
      <c r="B24" s="104">
        <v>0</v>
      </c>
      <c r="C24" s="103">
        <v>690</v>
      </c>
      <c r="D24" s="103">
        <f t="shared" si="8"/>
        <v>690</v>
      </c>
      <c r="E24" s="105">
        <f t="shared" si="9"/>
        <v>0.00055164077152958</v>
      </c>
      <c r="F24" s="104"/>
      <c r="G24" s="103">
        <v>473</v>
      </c>
      <c r="H24" s="103">
        <f t="shared" si="10"/>
        <v>473</v>
      </c>
      <c r="I24" s="106">
        <f t="shared" si="14"/>
        <v>45.87737843551798</v>
      </c>
      <c r="J24" s="104"/>
      <c r="K24" s="103">
        <v>2988</v>
      </c>
      <c r="L24" s="103">
        <f t="shared" si="11"/>
        <v>2988</v>
      </c>
      <c r="M24" s="105">
        <f t="shared" si="12"/>
        <v>0.0004789442453117802</v>
      </c>
      <c r="N24" s="104"/>
      <c r="O24" s="103">
        <v>2852</v>
      </c>
      <c r="P24" s="103">
        <f t="shared" si="13"/>
        <v>2852</v>
      </c>
      <c r="Q24" s="102">
        <f t="shared" si="15"/>
        <v>4.768583450210384</v>
      </c>
    </row>
    <row r="25" spans="1:17" s="96" customFormat="1" ht="18" customHeight="1">
      <c r="A25" s="107" t="s">
        <v>359</v>
      </c>
      <c r="B25" s="104">
        <v>0</v>
      </c>
      <c r="C25" s="103">
        <v>673</v>
      </c>
      <c r="D25" s="103">
        <f t="shared" si="8"/>
        <v>673</v>
      </c>
      <c r="E25" s="105">
        <f t="shared" si="9"/>
        <v>0.0005380496220860976</v>
      </c>
      <c r="F25" s="104"/>
      <c r="G25" s="103">
        <v>786</v>
      </c>
      <c r="H25" s="103">
        <f t="shared" si="10"/>
        <v>786</v>
      </c>
      <c r="I25" s="106">
        <f t="shared" si="14"/>
        <v>-14.376590330788808</v>
      </c>
      <c r="J25" s="104"/>
      <c r="K25" s="103">
        <v>4264</v>
      </c>
      <c r="L25" s="103">
        <f t="shared" si="11"/>
        <v>4264</v>
      </c>
      <c r="M25" s="105">
        <f t="shared" si="12"/>
        <v>0.0006834733139255123</v>
      </c>
      <c r="N25" s="104"/>
      <c r="O25" s="103">
        <v>5034</v>
      </c>
      <c r="P25" s="103">
        <f t="shared" si="13"/>
        <v>5034</v>
      </c>
      <c r="Q25" s="102">
        <f t="shared" si="15"/>
        <v>-15.295987286452128</v>
      </c>
    </row>
    <row r="26" spans="1:17" s="96" customFormat="1" ht="18" customHeight="1">
      <c r="A26" s="107" t="s">
        <v>351</v>
      </c>
      <c r="B26" s="104">
        <v>0</v>
      </c>
      <c r="C26" s="103">
        <v>590</v>
      </c>
      <c r="D26" s="103">
        <f t="shared" si="8"/>
        <v>590</v>
      </c>
      <c r="E26" s="105">
        <f t="shared" si="9"/>
        <v>0.00047169283362674224</v>
      </c>
      <c r="F26" s="104"/>
      <c r="G26" s="103">
        <v>618</v>
      </c>
      <c r="H26" s="103">
        <f t="shared" si="10"/>
        <v>618</v>
      </c>
      <c r="I26" s="106">
        <f t="shared" si="14"/>
        <v>-4.530744336569581</v>
      </c>
      <c r="J26" s="104"/>
      <c r="K26" s="103">
        <v>2766</v>
      </c>
      <c r="L26" s="103">
        <f t="shared" si="11"/>
        <v>2766</v>
      </c>
      <c r="M26" s="105">
        <f t="shared" si="12"/>
        <v>0.00044336003431472024</v>
      </c>
      <c r="N26" s="104"/>
      <c r="O26" s="103">
        <v>2647</v>
      </c>
      <c r="P26" s="103">
        <f t="shared" si="13"/>
        <v>2647</v>
      </c>
      <c r="Q26" s="102">
        <f t="shared" si="15"/>
        <v>4.495655459010206</v>
      </c>
    </row>
    <row r="27" spans="1:17" s="96" customFormat="1" ht="18" customHeight="1">
      <c r="A27" s="107" t="s">
        <v>165</v>
      </c>
      <c r="B27" s="104">
        <v>0</v>
      </c>
      <c r="C27" s="103">
        <v>568</v>
      </c>
      <c r="D27" s="103">
        <f t="shared" si="8"/>
        <v>568</v>
      </c>
      <c r="E27" s="105">
        <f t="shared" si="9"/>
        <v>0.000454104287288118</v>
      </c>
      <c r="F27" s="104"/>
      <c r="G27" s="103">
        <v>393</v>
      </c>
      <c r="H27" s="103">
        <f t="shared" si="10"/>
        <v>393</v>
      </c>
      <c r="I27" s="106">
        <f t="shared" si="14"/>
        <v>44.529262086513995</v>
      </c>
      <c r="J27" s="104"/>
      <c r="K27" s="103">
        <v>3737</v>
      </c>
      <c r="L27" s="103">
        <f t="shared" si="11"/>
        <v>3737</v>
      </c>
      <c r="M27" s="105">
        <f t="shared" si="12"/>
        <v>0.0005990008851171762</v>
      </c>
      <c r="N27" s="104"/>
      <c r="O27" s="103">
        <v>999</v>
      </c>
      <c r="P27" s="103">
        <f t="shared" si="13"/>
        <v>999</v>
      </c>
      <c r="Q27" s="102">
        <f t="shared" si="15"/>
        <v>274.0740740740741</v>
      </c>
    </row>
    <row r="28" spans="1:17" s="96" customFormat="1" ht="18" customHeight="1">
      <c r="A28" s="107" t="s">
        <v>358</v>
      </c>
      <c r="B28" s="104">
        <v>0</v>
      </c>
      <c r="C28" s="103">
        <v>459</v>
      </c>
      <c r="D28" s="103">
        <f>C28+B28</f>
        <v>459</v>
      </c>
      <c r="E28" s="105">
        <f>(D28/$D$8)</f>
        <v>0.00036696103497402494</v>
      </c>
      <c r="F28" s="104"/>
      <c r="G28" s="103">
        <v>432</v>
      </c>
      <c r="H28" s="103">
        <f>G28+F28</f>
        <v>432</v>
      </c>
      <c r="I28" s="106">
        <f>(D28/H28-1)*100</f>
        <v>6.25</v>
      </c>
      <c r="J28" s="104"/>
      <c r="K28" s="103">
        <v>3698</v>
      </c>
      <c r="L28" s="103">
        <f>K28+J28</f>
        <v>3698</v>
      </c>
      <c r="M28" s="105">
        <f>(L28/$L$8)</f>
        <v>0.0005927496048068819</v>
      </c>
      <c r="N28" s="104"/>
      <c r="O28" s="103">
        <v>1783</v>
      </c>
      <c r="P28" s="103">
        <f>O28+N28</f>
        <v>1783</v>
      </c>
      <c r="Q28" s="102">
        <f>(L28/P28-1)*100</f>
        <v>107.4032529444756</v>
      </c>
    </row>
    <row r="29" spans="1:17" s="96" customFormat="1" ht="18" customHeight="1">
      <c r="A29" s="107" t="s">
        <v>465</v>
      </c>
      <c r="B29" s="104">
        <v>0</v>
      </c>
      <c r="C29" s="103">
        <v>396</v>
      </c>
      <c r="D29" s="103">
        <f>C29+B29</f>
        <v>396</v>
      </c>
      <c r="E29" s="105">
        <f>(D29/$D$8)</f>
        <v>0.00031659383409523716</v>
      </c>
      <c r="F29" s="104"/>
      <c r="G29" s="103">
        <v>296</v>
      </c>
      <c r="H29" s="103">
        <f>G29+F29</f>
        <v>296</v>
      </c>
      <c r="I29" s="106">
        <f>(D29/H29-1)*100</f>
        <v>33.7837837837838</v>
      </c>
      <c r="J29" s="104"/>
      <c r="K29" s="103">
        <v>1516</v>
      </c>
      <c r="L29" s="103">
        <f>K29+J29</f>
        <v>1516</v>
      </c>
      <c r="M29" s="105">
        <f>(L29/$L$8)</f>
        <v>0.000242998485907851</v>
      </c>
      <c r="N29" s="104"/>
      <c r="O29" s="103">
        <v>1447</v>
      </c>
      <c r="P29" s="103">
        <f>O29+N29</f>
        <v>1447</v>
      </c>
      <c r="Q29" s="102">
        <f>(L29/P29-1)*100</f>
        <v>4.76848652384243</v>
      </c>
    </row>
    <row r="30" spans="1:17" s="96" customFormat="1" ht="18" customHeight="1" thickBot="1">
      <c r="A30" s="101" t="s">
        <v>466</v>
      </c>
      <c r="B30" s="98">
        <v>0</v>
      </c>
      <c r="C30" s="97">
        <v>4754</v>
      </c>
      <c r="D30" s="97">
        <f>C30+B30</f>
        <v>4754</v>
      </c>
      <c r="E30" s="99">
        <f>(D30/$D$8)</f>
        <v>0.0038007249679009028</v>
      </c>
      <c r="F30" s="98">
        <v>0</v>
      </c>
      <c r="G30" s="97">
        <v>4689</v>
      </c>
      <c r="H30" s="97">
        <f>G30+F30</f>
        <v>4689</v>
      </c>
      <c r="I30" s="100">
        <f>(D30/H30-1)*100</f>
        <v>1.3862230752825777</v>
      </c>
      <c r="J30" s="98">
        <v>0</v>
      </c>
      <c r="K30" s="97">
        <v>25093</v>
      </c>
      <c r="L30" s="97">
        <f>K30+J30</f>
        <v>25093</v>
      </c>
      <c r="M30" s="99">
        <f>(L30/$L$8)</f>
        <v>0.0040221378673388555</v>
      </c>
      <c r="N30" s="98">
        <v>0</v>
      </c>
      <c r="O30" s="97">
        <v>27554</v>
      </c>
      <c r="P30" s="97">
        <f>O30+N30</f>
        <v>27554</v>
      </c>
      <c r="Q30" s="439">
        <f>(L30/P30-1)*100</f>
        <v>-8.931552587646074</v>
      </c>
    </row>
    <row r="31" s="95" customFormat="1" ht="12.75">
      <c r="A31" s="94" t="s">
        <v>1</v>
      </c>
    </row>
    <row r="32" ht="14.25">
      <c r="A32" s="94" t="s">
        <v>0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31:Q65536 I31:I65536 Q3 I3 I5 Q5">
    <cfRule type="cellIs" priority="3" dxfId="82" operator="lessThan" stopIfTrue="1">
      <formula>0</formula>
    </cfRule>
  </conditionalFormatting>
  <conditionalFormatting sqref="Q22:Q30 I22:I30 I8:I20 Q8:Q20">
    <cfRule type="cellIs" priority="4" dxfId="82" operator="lessThan" stopIfTrue="1">
      <formula>0</formula>
    </cfRule>
    <cfRule type="cellIs" priority="5" dxfId="84" operator="greaterThanOrEqual" stopIfTrue="1">
      <formula>0</formula>
    </cfRule>
  </conditionalFormatting>
  <conditionalFormatting sqref="I21 Q21">
    <cfRule type="cellIs" priority="1" dxfId="82" operator="lessThan" stopIfTrue="1">
      <formula>0</formula>
    </cfRule>
    <cfRule type="cellIs" priority="2" dxfId="84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7"/>
  <sheetViews>
    <sheetView showGridLines="0" zoomScale="90" zoomScaleNormal="90" zoomScalePageLayoutView="0" workbookViewId="0" topLeftCell="A1">
      <pane xSplit="22320" topLeftCell="A1" activePane="topLeft" state="split"/>
      <selection pane="topLeft" activeCell="Q15" sqref="Q15"/>
      <selection pane="topRight" activeCell="J1" sqref="J1"/>
    </sheetView>
  </sheetViews>
  <sheetFormatPr defaultColWidth="9.140625" defaultRowHeight="15"/>
  <cols>
    <col min="1" max="1" width="23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8.1406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54" t="s">
        <v>28</v>
      </c>
      <c r="O1" s="555"/>
      <c r="P1" s="555"/>
      <c r="Q1" s="556"/>
    </row>
    <row r="2" ht="7.5" customHeight="1" thickBot="1"/>
    <row r="3" spans="1:17" ht="24" customHeight="1">
      <c r="A3" s="562" t="s">
        <v>41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4"/>
    </row>
    <row r="4" spans="1:17" ht="16.5" customHeight="1" thickBot="1">
      <c r="A4" s="565" t="s">
        <v>38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7"/>
    </row>
    <row r="5" spans="1:17" ht="15" thickBot="1">
      <c r="A5" s="547" t="s">
        <v>37</v>
      </c>
      <c r="B5" s="557" t="s">
        <v>36</v>
      </c>
      <c r="C5" s="558"/>
      <c r="D5" s="558"/>
      <c r="E5" s="558"/>
      <c r="F5" s="559"/>
      <c r="G5" s="559"/>
      <c r="H5" s="559"/>
      <c r="I5" s="560"/>
      <c r="J5" s="558" t="s">
        <v>35</v>
      </c>
      <c r="K5" s="558"/>
      <c r="L5" s="558"/>
      <c r="M5" s="558"/>
      <c r="N5" s="558"/>
      <c r="O5" s="558"/>
      <c r="P5" s="558"/>
      <c r="Q5" s="561"/>
    </row>
    <row r="6" spans="1:17" s="120" customFormat="1" ht="25.5" customHeight="1" thickBot="1">
      <c r="A6" s="548"/>
      <c r="B6" s="544" t="s">
        <v>459</v>
      </c>
      <c r="C6" s="545"/>
      <c r="D6" s="546"/>
      <c r="E6" s="550" t="s">
        <v>34</v>
      </c>
      <c r="F6" s="544" t="s">
        <v>460</v>
      </c>
      <c r="G6" s="545"/>
      <c r="H6" s="546"/>
      <c r="I6" s="552" t="s">
        <v>33</v>
      </c>
      <c r="J6" s="544" t="s">
        <v>461</v>
      </c>
      <c r="K6" s="545"/>
      <c r="L6" s="546"/>
      <c r="M6" s="550" t="s">
        <v>34</v>
      </c>
      <c r="N6" s="544" t="s">
        <v>462</v>
      </c>
      <c r="O6" s="545"/>
      <c r="P6" s="546"/>
      <c r="Q6" s="550" t="s">
        <v>33</v>
      </c>
    </row>
    <row r="7" spans="1:17" s="115" customFormat="1" ht="15" thickBot="1">
      <c r="A7" s="549"/>
      <c r="B7" s="119" t="s">
        <v>22</v>
      </c>
      <c r="C7" s="116" t="s">
        <v>21</v>
      </c>
      <c r="D7" s="116" t="s">
        <v>17</v>
      </c>
      <c r="E7" s="551"/>
      <c r="F7" s="119" t="s">
        <v>22</v>
      </c>
      <c r="G7" s="117" t="s">
        <v>21</v>
      </c>
      <c r="H7" s="116" t="s">
        <v>17</v>
      </c>
      <c r="I7" s="553"/>
      <c r="J7" s="119" t="s">
        <v>22</v>
      </c>
      <c r="K7" s="116" t="s">
        <v>21</v>
      </c>
      <c r="L7" s="117" t="s">
        <v>17</v>
      </c>
      <c r="M7" s="551"/>
      <c r="N7" s="118" t="s">
        <v>22</v>
      </c>
      <c r="O7" s="117" t="s">
        <v>21</v>
      </c>
      <c r="P7" s="116" t="s">
        <v>17</v>
      </c>
      <c r="Q7" s="551"/>
    </row>
    <row r="8" spans="1:17" s="122" customFormat="1" ht="16.5" customHeight="1" thickBot="1">
      <c r="A8" s="127" t="s">
        <v>24</v>
      </c>
      <c r="B8" s="125">
        <f>SUM(B9:B24)</f>
        <v>11143.578999999998</v>
      </c>
      <c r="C8" s="124">
        <f>SUM(C9:C24)</f>
        <v>1192.4210000000003</v>
      </c>
      <c r="D8" s="124">
        <f aca="true" t="shared" si="0" ref="D8:D22">C8+B8</f>
        <v>12335.999999999998</v>
      </c>
      <c r="E8" s="126">
        <f aca="true" t="shared" si="1" ref="E8:E14">(D8/$D$8)</f>
        <v>1</v>
      </c>
      <c r="F8" s="125">
        <f>SUM(F9:F24)</f>
        <v>10551.246000000001</v>
      </c>
      <c r="G8" s="124">
        <f>SUM(G9:G24)</f>
        <v>1413.935</v>
      </c>
      <c r="H8" s="124">
        <f aca="true" t="shared" si="2" ref="H8:H22">G8+F8</f>
        <v>11965.181</v>
      </c>
      <c r="I8" s="123">
        <f aca="true" t="shared" si="3" ref="I8:I15">(D8/H8-1)*100</f>
        <v>3.099150777577009</v>
      </c>
      <c r="J8" s="125">
        <f>SUM(J9:J24)</f>
        <v>51663.057000000015</v>
      </c>
      <c r="K8" s="124">
        <f>SUM(K9:K24)</f>
        <v>6177.515000000001</v>
      </c>
      <c r="L8" s="124">
        <f aca="true" t="shared" si="4" ref="L8:L22">K8+J8</f>
        <v>57840.572000000015</v>
      </c>
      <c r="M8" s="126">
        <f aca="true" t="shared" si="5" ref="M8:M14">(L8/$L$8)</f>
        <v>1</v>
      </c>
      <c r="N8" s="125">
        <f>SUM(N9:N24)</f>
        <v>48220.88100000001</v>
      </c>
      <c r="O8" s="124">
        <f>SUM(O9:O24)</f>
        <v>4748.620999999997</v>
      </c>
      <c r="P8" s="124">
        <f aca="true" t="shared" si="6" ref="P8:P22">O8+N8</f>
        <v>52969.50200000001</v>
      </c>
      <c r="Q8" s="123">
        <f aca="true" t="shared" si="7" ref="Q8:Q15">(L8/P8-1)*100</f>
        <v>9.195989798053983</v>
      </c>
    </row>
    <row r="9" spans="1:17" s="96" customFormat="1" ht="16.5" customHeight="1" thickTop="1">
      <c r="A9" s="107" t="s">
        <v>148</v>
      </c>
      <c r="B9" s="104">
        <v>4069.023000000001</v>
      </c>
      <c r="C9" s="103">
        <v>185.363</v>
      </c>
      <c r="D9" s="103">
        <f t="shared" si="0"/>
        <v>4254.386000000001</v>
      </c>
      <c r="E9" s="105">
        <f t="shared" si="1"/>
        <v>0.3448756485084308</v>
      </c>
      <c r="F9" s="104">
        <v>3624.300000000001</v>
      </c>
      <c r="G9" s="103">
        <v>135.926</v>
      </c>
      <c r="H9" s="103">
        <f t="shared" si="2"/>
        <v>3760.226000000001</v>
      </c>
      <c r="I9" s="106">
        <f t="shared" si="3"/>
        <v>13.141763287632191</v>
      </c>
      <c r="J9" s="104">
        <v>19058.002000000004</v>
      </c>
      <c r="K9" s="103">
        <v>859.301</v>
      </c>
      <c r="L9" s="103">
        <f t="shared" si="4"/>
        <v>19917.303000000004</v>
      </c>
      <c r="M9" s="105">
        <f t="shared" si="5"/>
        <v>0.34434830623735874</v>
      </c>
      <c r="N9" s="104">
        <v>15107.403000000008</v>
      </c>
      <c r="O9" s="103">
        <v>676.2959999999998</v>
      </c>
      <c r="P9" s="103">
        <f t="shared" si="6"/>
        <v>15783.699000000008</v>
      </c>
      <c r="Q9" s="102">
        <f t="shared" si="7"/>
        <v>26.18907012861811</v>
      </c>
    </row>
    <row r="10" spans="1:17" s="96" customFormat="1" ht="16.5" customHeight="1">
      <c r="A10" s="107" t="s">
        <v>161</v>
      </c>
      <c r="B10" s="104">
        <v>1924.413</v>
      </c>
      <c r="C10" s="103">
        <v>0</v>
      </c>
      <c r="D10" s="103">
        <f t="shared" si="0"/>
        <v>1924.413</v>
      </c>
      <c r="E10" s="105">
        <f t="shared" si="1"/>
        <v>0.15599975680933856</v>
      </c>
      <c r="F10" s="104">
        <v>2272.1889999999994</v>
      </c>
      <c r="G10" s="103"/>
      <c r="H10" s="103">
        <f t="shared" si="2"/>
        <v>2272.1889999999994</v>
      </c>
      <c r="I10" s="106">
        <f t="shared" si="3"/>
        <v>-15.305769018334281</v>
      </c>
      <c r="J10" s="104">
        <v>9883.801999999998</v>
      </c>
      <c r="K10" s="103"/>
      <c r="L10" s="103">
        <f t="shared" si="4"/>
        <v>9883.801999999998</v>
      </c>
      <c r="M10" s="105">
        <f t="shared" si="5"/>
        <v>0.170880087423755</v>
      </c>
      <c r="N10" s="104">
        <v>10507.964000000002</v>
      </c>
      <c r="O10" s="103"/>
      <c r="P10" s="103">
        <f t="shared" si="6"/>
        <v>10507.964000000002</v>
      </c>
      <c r="Q10" s="102">
        <f t="shared" si="7"/>
        <v>-5.939894731272433</v>
      </c>
    </row>
    <row r="11" spans="1:17" s="96" customFormat="1" ht="16.5" customHeight="1">
      <c r="A11" s="107" t="s">
        <v>149</v>
      </c>
      <c r="B11" s="104">
        <v>1444.1039999999991</v>
      </c>
      <c r="C11" s="103">
        <v>0</v>
      </c>
      <c r="D11" s="103">
        <f t="shared" si="0"/>
        <v>1444.1039999999991</v>
      </c>
      <c r="E11" s="105">
        <f t="shared" si="1"/>
        <v>0.1170642023346303</v>
      </c>
      <c r="F11" s="104">
        <v>676.8089999999995</v>
      </c>
      <c r="G11" s="103"/>
      <c r="H11" s="103">
        <f t="shared" si="2"/>
        <v>676.8089999999995</v>
      </c>
      <c r="I11" s="106">
        <f t="shared" si="3"/>
        <v>113.36950306511886</v>
      </c>
      <c r="J11" s="104">
        <v>5782.717000000014</v>
      </c>
      <c r="K11" s="103"/>
      <c r="L11" s="103">
        <f t="shared" si="4"/>
        <v>5782.717000000014</v>
      </c>
      <c r="M11" s="105">
        <f t="shared" si="5"/>
        <v>0.099976829413098</v>
      </c>
      <c r="N11" s="104">
        <v>2934.2760000000026</v>
      </c>
      <c r="O11" s="103"/>
      <c r="P11" s="103">
        <f t="shared" si="6"/>
        <v>2934.2760000000026</v>
      </c>
      <c r="Q11" s="102">
        <f t="shared" si="7"/>
        <v>97.07474688815942</v>
      </c>
    </row>
    <row r="12" spans="1:17" s="96" customFormat="1" ht="16.5" customHeight="1">
      <c r="A12" s="107" t="s">
        <v>162</v>
      </c>
      <c r="B12" s="104">
        <v>1156.33</v>
      </c>
      <c r="C12" s="103">
        <v>0</v>
      </c>
      <c r="D12" s="103">
        <f t="shared" si="0"/>
        <v>1156.33</v>
      </c>
      <c r="E12" s="105">
        <f t="shared" si="1"/>
        <v>0.09373621919584955</v>
      </c>
      <c r="F12" s="104">
        <v>846.238</v>
      </c>
      <c r="G12" s="103"/>
      <c r="H12" s="103">
        <f t="shared" si="2"/>
        <v>846.238</v>
      </c>
      <c r="I12" s="106">
        <f t="shared" si="3"/>
        <v>36.64359199185097</v>
      </c>
      <c r="J12" s="104">
        <v>4904.208</v>
      </c>
      <c r="K12" s="103"/>
      <c r="L12" s="103">
        <f t="shared" si="4"/>
        <v>4904.208</v>
      </c>
      <c r="M12" s="105">
        <f t="shared" si="5"/>
        <v>0.08478837311636542</v>
      </c>
      <c r="N12" s="104">
        <v>4193.432999999999</v>
      </c>
      <c r="O12" s="103"/>
      <c r="P12" s="103">
        <f t="shared" si="6"/>
        <v>4193.432999999999</v>
      </c>
      <c r="Q12" s="102">
        <f t="shared" si="7"/>
        <v>16.949716377965274</v>
      </c>
    </row>
    <row r="13" spans="1:17" s="96" customFormat="1" ht="16.5" customHeight="1">
      <c r="A13" s="107" t="s">
        <v>163</v>
      </c>
      <c r="B13" s="104">
        <v>671.6659999999999</v>
      </c>
      <c r="C13" s="103">
        <v>0</v>
      </c>
      <c r="D13" s="103">
        <f t="shared" si="0"/>
        <v>671.6659999999999</v>
      </c>
      <c r="E13" s="105">
        <f t="shared" si="1"/>
        <v>0.054447632944228275</v>
      </c>
      <c r="F13" s="104">
        <v>1070.9810000000002</v>
      </c>
      <c r="G13" s="103"/>
      <c r="H13" s="103">
        <f t="shared" si="2"/>
        <v>1070.9810000000002</v>
      </c>
      <c r="I13" s="106">
        <f t="shared" si="3"/>
        <v>-37.28497517696394</v>
      </c>
      <c r="J13" s="104">
        <v>3391.485</v>
      </c>
      <c r="K13" s="103"/>
      <c r="L13" s="103">
        <f t="shared" si="4"/>
        <v>3391.485</v>
      </c>
      <c r="M13" s="105">
        <f t="shared" si="5"/>
        <v>0.05863505291752646</v>
      </c>
      <c r="N13" s="104">
        <v>5834.373999999999</v>
      </c>
      <c r="O13" s="103"/>
      <c r="P13" s="103">
        <f t="shared" si="6"/>
        <v>5834.373999999999</v>
      </c>
      <c r="Q13" s="102">
        <f t="shared" si="7"/>
        <v>-41.870627422924876</v>
      </c>
    </row>
    <row r="14" spans="1:17" s="96" customFormat="1" ht="16.5" customHeight="1">
      <c r="A14" s="107" t="s">
        <v>150</v>
      </c>
      <c r="B14" s="104">
        <v>597.1600000000001</v>
      </c>
      <c r="C14" s="103">
        <v>0</v>
      </c>
      <c r="D14" s="103">
        <f t="shared" si="0"/>
        <v>597.1600000000001</v>
      </c>
      <c r="E14" s="105">
        <f t="shared" si="1"/>
        <v>0.04840791180285345</v>
      </c>
      <c r="F14" s="104">
        <v>1020.5590000000001</v>
      </c>
      <c r="G14" s="103"/>
      <c r="H14" s="103">
        <f t="shared" si="2"/>
        <v>1020.5590000000001</v>
      </c>
      <c r="I14" s="106">
        <f t="shared" si="3"/>
        <v>-41.486969396183845</v>
      </c>
      <c r="J14" s="104">
        <v>2804.201000000002</v>
      </c>
      <c r="K14" s="103"/>
      <c r="L14" s="103">
        <f t="shared" si="4"/>
        <v>2804.201000000002</v>
      </c>
      <c r="M14" s="105">
        <f t="shared" si="5"/>
        <v>0.04848155720175107</v>
      </c>
      <c r="N14" s="104">
        <v>5122.520999999999</v>
      </c>
      <c r="O14" s="103"/>
      <c r="P14" s="103">
        <f t="shared" si="6"/>
        <v>5122.520999999999</v>
      </c>
      <c r="Q14" s="102">
        <f t="shared" si="7"/>
        <v>-45.25740353236224</v>
      </c>
    </row>
    <row r="15" spans="1:17" s="96" customFormat="1" ht="16.5" customHeight="1">
      <c r="A15" s="107" t="s">
        <v>164</v>
      </c>
      <c r="B15" s="104">
        <v>0</v>
      </c>
      <c r="C15" s="103">
        <v>454.11400000000003</v>
      </c>
      <c r="D15" s="103">
        <f>C15+B15</f>
        <v>454.11400000000003</v>
      </c>
      <c r="E15" s="105">
        <f>(D15/$D$8)</f>
        <v>0.03681209468223088</v>
      </c>
      <c r="F15" s="104"/>
      <c r="G15" s="103">
        <v>328.06199999999995</v>
      </c>
      <c r="H15" s="103">
        <f>G15+F15</f>
        <v>328.06199999999995</v>
      </c>
      <c r="I15" s="106">
        <f t="shared" si="3"/>
        <v>38.423224878224275</v>
      </c>
      <c r="J15" s="104"/>
      <c r="K15" s="103">
        <v>2153.962000000001</v>
      </c>
      <c r="L15" s="103">
        <f>K15+J15</f>
        <v>2153.962000000001</v>
      </c>
      <c r="M15" s="105">
        <f>(L15/$L$8)</f>
        <v>0.03723963863981152</v>
      </c>
      <c r="N15" s="104"/>
      <c r="O15" s="103">
        <v>328.06199999999995</v>
      </c>
      <c r="P15" s="103">
        <f>O15+N15</f>
        <v>328.06199999999995</v>
      </c>
      <c r="Q15" s="102">
        <f t="shared" si="7"/>
        <v>556.5716236565044</v>
      </c>
    </row>
    <row r="16" spans="1:17" s="96" customFormat="1" ht="16.5" customHeight="1">
      <c r="A16" s="107" t="s">
        <v>158</v>
      </c>
      <c r="B16" s="104">
        <v>355.9990000000001</v>
      </c>
      <c r="C16" s="103">
        <v>0</v>
      </c>
      <c r="D16" s="103">
        <f>C16+B16</f>
        <v>355.9990000000001</v>
      </c>
      <c r="E16" s="105">
        <f>(D16/$D$8)</f>
        <v>0.028858544098573292</v>
      </c>
      <c r="F16" s="104">
        <v>118.393</v>
      </c>
      <c r="G16" s="103"/>
      <c r="H16" s="103">
        <f>G16+F16</f>
        <v>118.393</v>
      </c>
      <c r="I16" s="106">
        <f aca="true" t="shared" si="8" ref="I16:I21">(D16/H16-1)*100</f>
        <v>200.69260851570624</v>
      </c>
      <c r="J16" s="104">
        <v>1333.129</v>
      </c>
      <c r="K16" s="103"/>
      <c r="L16" s="103">
        <f>K16+J16</f>
        <v>1333.129</v>
      </c>
      <c r="M16" s="105">
        <f>(L16/$L$8)</f>
        <v>0.023048337073844974</v>
      </c>
      <c r="N16" s="104">
        <v>1180.7729999999997</v>
      </c>
      <c r="O16" s="103"/>
      <c r="P16" s="103">
        <f>O16+N16</f>
        <v>1180.7729999999997</v>
      </c>
      <c r="Q16" s="102">
        <f aca="true" t="shared" si="9" ref="Q16:Q22">(L16/P16-1)*100</f>
        <v>12.903072817552586</v>
      </c>
    </row>
    <row r="17" spans="1:17" s="96" customFormat="1" ht="16.5" customHeight="1">
      <c r="A17" s="107" t="s">
        <v>166</v>
      </c>
      <c r="B17" s="104">
        <v>313.269</v>
      </c>
      <c r="C17" s="103">
        <v>0</v>
      </c>
      <c r="D17" s="103">
        <f t="shared" si="0"/>
        <v>313.269</v>
      </c>
      <c r="E17" s="105">
        <f aca="true" t="shared" si="10" ref="E17:E23">(D17/$D$8)</f>
        <v>0.02539469844357977</v>
      </c>
      <c r="F17" s="104">
        <v>191.027</v>
      </c>
      <c r="G17" s="103"/>
      <c r="H17" s="103">
        <f t="shared" si="2"/>
        <v>191.027</v>
      </c>
      <c r="I17" s="106">
        <f t="shared" si="8"/>
        <v>63.99200113073022</v>
      </c>
      <c r="J17" s="104">
        <v>1341.01</v>
      </c>
      <c r="K17" s="103"/>
      <c r="L17" s="103">
        <f t="shared" si="4"/>
        <v>1341.01</v>
      </c>
      <c r="M17" s="105">
        <f aca="true" t="shared" si="11" ref="M17:M23">(L17/$L$8)</f>
        <v>0.023184590913105072</v>
      </c>
      <c r="N17" s="104">
        <v>663.9920000000001</v>
      </c>
      <c r="O17" s="103"/>
      <c r="P17" s="103">
        <f t="shared" si="6"/>
        <v>663.9920000000001</v>
      </c>
      <c r="Q17" s="102">
        <f t="shared" si="9"/>
        <v>101.96177062374244</v>
      </c>
    </row>
    <row r="18" spans="1:17" s="96" customFormat="1" ht="16.5" customHeight="1">
      <c r="A18" s="107" t="s">
        <v>165</v>
      </c>
      <c r="B18" s="104">
        <v>257.88</v>
      </c>
      <c r="C18" s="103">
        <v>0</v>
      </c>
      <c r="D18" s="103">
        <f t="shared" si="0"/>
        <v>257.88</v>
      </c>
      <c r="E18" s="105">
        <f t="shared" si="10"/>
        <v>0.020904669260700393</v>
      </c>
      <c r="F18" s="104">
        <v>211.78799999999993</v>
      </c>
      <c r="G18" s="103"/>
      <c r="H18" s="103">
        <f t="shared" si="2"/>
        <v>211.78799999999993</v>
      </c>
      <c r="I18" s="106">
        <f t="shared" si="8"/>
        <v>21.763272706668978</v>
      </c>
      <c r="J18" s="104">
        <v>1281.9130000000007</v>
      </c>
      <c r="K18" s="103"/>
      <c r="L18" s="103">
        <f t="shared" si="4"/>
        <v>1281.9130000000007</v>
      </c>
      <c r="M18" s="105">
        <f t="shared" si="11"/>
        <v>0.022162868652128825</v>
      </c>
      <c r="N18" s="104">
        <v>871.1330000000004</v>
      </c>
      <c r="O18" s="103"/>
      <c r="P18" s="103">
        <f t="shared" si="6"/>
        <v>871.1330000000004</v>
      </c>
      <c r="Q18" s="102">
        <f t="shared" si="9"/>
        <v>47.154682465249294</v>
      </c>
    </row>
    <row r="19" spans="1:17" s="96" customFormat="1" ht="16.5" customHeight="1">
      <c r="A19" s="107" t="s">
        <v>153</v>
      </c>
      <c r="B19" s="104">
        <v>0</v>
      </c>
      <c r="C19" s="103">
        <v>225.01300000000015</v>
      </c>
      <c r="D19" s="103">
        <f t="shared" si="0"/>
        <v>225.01300000000015</v>
      </c>
      <c r="E19" s="105">
        <f t="shared" si="10"/>
        <v>0.018240353437094698</v>
      </c>
      <c r="F19" s="104"/>
      <c r="G19" s="103">
        <v>230.22799999999992</v>
      </c>
      <c r="H19" s="103">
        <f t="shared" si="2"/>
        <v>230.22799999999992</v>
      </c>
      <c r="I19" s="106">
        <f t="shared" si="8"/>
        <v>-2.265145855412798</v>
      </c>
      <c r="J19" s="104"/>
      <c r="K19" s="103">
        <v>1177.5479999999984</v>
      </c>
      <c r="L19" s="103">
        <f t="shared" si="4"/>
        <v>1177.5479999999984</v>
      </c>
      <c r="M19" s="105">
        <f t="shared" si="11"/>
        <v>0.02035851236049322</v>
      </c>
      <c r="N19" s="104"/>
      <c r="O19" s="103">
        <v>1486.1489999999962</v>
      </c>
      <c r="P19" s="103">
        <f t="shared" si="6"/>
        <v>1486.1489999999962</v>
      </c>
      <c r="Q19" s="102">
        <f t="shared" si="9"/>
        <v>-20.765145352181957</v>
      </c>
    </row>
    <row r="20" spans="1:17" s="96" customFormat="1" ht="16.5" customHeight="1">
      <c r="A20" s="107" t="s">
        <v>167</v>
      </c>
      <c r="B20" s="104">
        <v>163.10000000000002</v>
      </c>
      <c r="C20" s="103">
        <v>0</v>
      </c>
      <c r="D20" s="103">
        <f t="shared" si="0"/>
        <v>163.10000000000002</v>
      </c>
      <c r="E20" s="105">
        <f t="shared" si="10"/>
        <v>0.013221465629053181</v>
      </c>
      <c r="F20" s="104">
        <v>174.6</v>
      </c>
      <c r="G20" s="103"/>
      <c r="H20" s="103">
        <f t="shared" si="2"/>
        <v>174.6</v>
      </c>
      <c r="I20" s="106">
        <f t="shared" si="8"/>
        <v>-6.586483390607089</v>
      </c>
      <c r="J20" s="104">
        <v>851.2999999999998</v>
      </c>
      <c r="K20" s="103"/>
      <c r="L20" s="103">
        <f t="shared" si="4"/>
        <v>851.2999999999998</v>
      </c>
      <c r="M20" s="105">
        <f t="shared" si="11"/>
        <v>0.014718042553244453</v>
      </c>
      <c r="N20" s="104">
        <v>702.7999999999998</v>
      </c>
      <c r="O20" s="103"/>
      <c r="P20" s="103">
        <f t="shared" si="6"/>
        <v>702.7999999999998</v>
      </c>
      <c r="Q20" s="102">
        <f t="shared" si="9"/>
        <v>21.129766647694947</v>
      </c>
    </row>
    <row r="21" spans="1:17" s="96" customFormat="1" ht="16.5" customHeight="1">
      <c r="A21" s="107" t="s">
        <v>151</v>
      </c>
      <c r="B21" s="104">
        <v>97.69299999999997</v>
      </c>
      <c r="C21" s="103">
        <v>0.032</v>
      </c>
      <c r="D21" s="103">
        <f t="shared" si="0"/>
        <v>97.72499999999997</v>
      </c>
      <c r="E21" s="105">
        <f t="shared" si="10"/>
        <v>0.007921935797665368</v>
      </c>
      <c r="F21" s="104">
        <v>197.18900000000002</v>
      </c>
      <c r="G21" s="103">
        <v>26.95</v>
      </c>
      <c r="H21" s="103">
        <f t="shared" si="2"/>
        <v>224.139</v>
      </c>
      <c r="I21" s="106">
        <f t="shared" si="8"/>
        <v>-56.39982332391955</v>
      </c>
      <c r="J21" s="104">
        <v>621.3599999999996</v>
      </c>
      <c r="K21" s="103">
        <v>1.7650000000000001</v>
      </c>
      <c r="L21" s="103">
        <f t="shared" si="4"/>
        <v>623.1249999999995</v>
      </c>
      <c r="M21" s="105">
        <f t="shared" si="11"/>
        <v>0.010773147264172965</v>
      </c>
      <c r="N21" s="104">
        <v>762.466</v>
      </c>
      <c r="O21" s="103">
        <v>57.33</v>
      </c>
      <c r="P21" s="103">
        <f t="shared" si="6"/>
        <v>819.796</v>
      </c>
      <c r="Q21" s="102">
        <f t="shared" si="9"/>
        <v>-23.990236595445758</v>
      </c>
    </row>
    <row r="22" spans="1:17" s="96" customFormat="1" ht="16.5" customHeight="1">
      <c r="A22" s="107" t="s">
        <v>154</v>
      </c>
      <c r="B22" s="104">
        <v>62.14200000000002</v>
      </c>
      <c r="C22" s="103">
        <v>0</v>
      </c>
      <c r="D22" s="103">
        <f t="shared" si="0"/>
        <v>62.14200000000002</v>
      </c>
      <c r="E22" s="105">
        <f t="shared" si="10"/>
        <v>0.005037451361867706</v>
      </c>
      <c r="F22" s="104">
        <v>147.17299999999994</v>
      </c>
      <c r="G22" s="103">
        <v>5.07</v>
      </c>
      <c r="H22" s="103">
        <f t="shared" si="2"/>
        <v>152.24299999999994</v>
      </c>
      <c r="I22" s="106"/>
      <c r="J22" s="104">
        <v>302.83999999999986</v>
      </c>
      <c r="K22" s="103"/>
      <c r="L22" s="103">
        <f t="shared" si="4"/>
        <v>302.83999999999986</v>
      </c>
      <c r="M22" s="105">
        <f t="shared" si="11"/>
        <v>0.005235771181515974</v>
      </c>
      <c r="N22" s="104">
        <v>339.746</v>
      </c>
      <c r="O22" s="103">
        <v>10.828000000000001</v>
      </c>
      <c r="P22" s="103">
        <f t="shared" si="6"/>
        <v>350.57399999999996</v>
      </c>
      <c r="Q22" s="102">
        <f t="shared" si="9"/>
        <v>-13.615955547188353</v>
      </c>
    </row>
    <row r="23" spans="1:17" s="96" customFormat="1" ht="16.5" customHeight="1">
      <c r="A23" s="107" t="s">
        <v>155</v>
      </c>
      <c r="B23" s="104">
        <v>0</v>
      </c>
      <c r="C23" s="103">
        <v>51.603</v>
      </c>
      <c r="D23" s="103">
        <f>C23+B23</f>
        <v>51.603</v>
      </c>
      <c r="E23" s="105">
        <f t="shared" si="10"/>
        <v>0.004183122568093386</v>
      </c>
      <c r="F23" s="104"/>
      <c r="G23" s="103">
        <v>304.7519999999999</v>
      </c>
      <c r="H23" s="103">
        <f>G23+F23</f>
        <v>304.7519999999999</v>
      </c>
      <c r="I23" s="106">
        <f>(D23/H23-1)*100</f>
        <v>-83.06721530949756</v>
      </c>
      <c r="J23" s="104"/>
      <c r="K23" s="103">
        <v>230.3250000000002</v>
      </c>
      <c r="L23" s="103">
        <f>K23+J23</f>
        <v>230.3250000000002</v>
      </c>
      <c r="M23" s="105">
        <f t="shared" si="11"/>
        <v>0.003982066429080268</v>
      </c>
      <c r="N23" s="104"/>
      <c r="O23" s="103">
        <v>430.14400000000006</v>
      </c>
      <c r="P23" s="103">
        <f>O23+N23</f>
        <v>430.14400000000006</v>
      </c>
      <c r="Q23" s="102">
        <f>(L23/P23-1)*100</f>
        <v>-46.453978202648386</v>
      </c>
    </row>
    <row r="24" spans="1:17" s="96" customFormat="1" ht="16.5" customHeight="1" thickBot="1">
      <c r="A24" s="101" t="s">
        <v>160</v>
      </c>
      <c r="B24" s="98">
        <v>30.800000000000004</v>
      </c>
      <c r="C24" s="97">
        <v>276.29600000000005</v>
      </c>
      <c r="D24" s="97">
        <f>C24+B24</f>
        <v>307.09600000000006</v>
      </c>
      <c r="E24" s="99">
        <f>(D24/$D$8)</f>
        <v>0.024894293125810645</v>
      </c>
      <c r="F24" s="98">
        <v>0</v>
      </c>
      <c r="G24" s="97">
        <v>382.94700000000006</v>
      </c>
      <c r="H24" s="97">
        <f>G24+F24</f>
        <v>382.94700000000006</v>
      </c>
      <c r="I24" s="100">
        <f>(D24/H24-1)*100</f>
        <v>-19.807179583597723</v>
      </c>
      <c r="J24" s="98">
        <v>107.08999999999993</v>
      </c>
      <c r="K24" s="97">
        <v>1754.614000000001</v>
      </c>
      <c r="L24" s="97">
        <f>K24+J24</f>
        <v>1861.7040000000009</v>
      </c>
      <c r="M24" s="99">
        <f>(L24/$L$8)</f>
        <v>0.03218681862274807</v>
      </c>
      <c r="N24" s="98">
        <v>0</v>
      </c>
      <c r="O24" s="97">
        <v>1759.8120000000008</v>
      </c>
      <c r="P24" s="97">
        <f>O24+N24</f>
        <v>1759.8120000000008</v>
      </c>
      <c r="Q24" s="439">
        <f>(L24/P24-1)*100</f>
        <v>5.789936652324235</v>
      </c>
    </row>
    <row r="25" s="95" customFormat="1" ht="14.25">
      <c r="A25" s="121" t="s">
        <v>1</v>
      </c>
    </row>
    <row r="26" ht="14.25">
      <c r="A26" s="121" t="s">
        <v>40</v>
      </c>
    </row>
    <row r="27" ht="14.25">
      <c r="A27" s="93" t="s">
        <v>29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5:Q65536 I25:I65536 Q3 I3">
    <cfRule type="cellIs" priority="6" dxfId="82" operator="lessThan" stopIfTrue="1">
      <formula>0</formula>
    </cfRule>
  </conditionalFormatting>
  <conditionalFormatting sqref="I8:I24 Q8:Q24">
    <cfRule type="cellIs" priority="7" dxfId="82" operator="lessThan" stopIfTrue="1">
      <formula>0</formula>
    </cfRule>
    <cfRule type="cellIs" priority="8" dxfId="84" operator="greaterThanOrEqual" stopIfTrue="1">
      <formula>0</formula>
    </cfRule>
  </conditionalFormatting>
  <conditionalFormatting sqref="I5 Q5">
    <cfRule type="cellIs" priority="1" dxfId="82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9"/>
  <sheetViews>
    <sheetView showGridLines="0" zoomScale="80" zoomScaleNormal="80" zoomScalePageLayoutView="0" workbookViewId="0" topLeftCell="A1">
      <selection activeCell="T10" sqref="T10:W37"/>
    </sheetView>
  </sheetViews>
  <sheetFormatPr defaultColWidth="8.00390625" defaultRowHeight="15"/>
  <cols>
    <col min="1" max="1" width="24.8515625" style="128" customWidth="1"/>
    <col min="2" max="2" width="10.57421875" style="128" bestFit="1" customWidth="1"/>
    <col min="3" max="3" width="12.421875" style="128" bestFit="1" customWidth="1"/>
    <col min="4" max="4" width="9.574218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421875" style="128" bestFit="1" customWidth="1"/>
    <col min="9" max="9" width="11.7109375" style="128" bestFit="1" customWidth="1"/>
    <col min="10" max="10" width="9.57421875" style="128" bestFit="1" customWidth="1"/>
    <col min="11" max="11" width="11.7109375" style="128" bestFit="1" customWidth="1"/>
    <col min="12" max="12" width="10.8515625" style="128" customWidth="1"/>
    <col min="13" max="13" width="9.421875" style="128" customWidth="1"/>
    <col min="14" max="14" width="11.14062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2" t="s">
        <v>28</v>
      </c>
      <c r="Y1" s="583"/>
    </row>
    <row r="2" ht="5.25" customHeight="1" thickBot="1"/>
    <row r="3" spans="1:25" ht="24.75" customHeight="1" thickTop="1">
      <c r="A3" s="584" t="s">
        <v>46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6"/>
    </row>
    <row r="4" spans="1:25" ht="21" customHeight="1" thickBot="1">
      <c r="A4" s="596" t="s">
        <v>45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8"/>
    </row>
    <row r="5" spans="1:25" s="174" customFormat="1" ht="19.5" customHeight="1" thickBot="1" thickTop="1">
      <c r="A5" s="587" t="s">
        <v>44</v>
      </c>
      <c r="B5" s="573" t="s">
        <v>36</v>
      </c>
      <c r="C5" s="574"/>
      <c r="D5" s="574"/>
      <c r="E5" s="574"/>
      <c r="F5" s="574"/>
      <c r="G5" s="574"/>
      <c r="H5" s="574"/>
      <c r="I5" s="574"/>
      <c r="J5" s="575"/>
      <c r="K5" s="575"/>
      <c r="L5" s="575"/>
      <c r="M5" s="576"/>
      <c r="N5" s="577" t="s">
        <v>35</v>
      </c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6"/>
    </row>
    <row r="6" spans="1:25" s="173" customFormat="1" ht="26.25" customHeight="1" thickBot="1">
      <c r="A6" s="588"/>
      <c r="B6" s="580" t="s">
        <v>459</v>
      </c>
      <c r="C6" s="569"/>
      <c r="D6" s="569"/>
      <c r="E6" s="569"/>
      <c r="F6" s="581"/>
      <c r="G6" s="570" t="s">
        <v>34</v>
      </c>
      <c r="H6" s="580" t="s">
        <v>460</v>
      </c>
      <c r="I6" s="569"/>
      <c r="J6" s="569"/>
      <c r="K6" s="569"/>
      <c r="L6" s="581"/>
      <c r="M6" s="570" t="s">
        <v>33</v>
      </c>
      <c r="N6" s="568" t="s">
        <v>461</v>
      </c>
      <c r="O6" s="569"/>
      <c r="P6" s="569"/>
      <c r="Q6" s="569"/>
      <c r="R6" s="569"/>
      <c r="S6" s="570" t="s">
        <v>34</v>
      </c>
      <c r="T6" s="568" t="s">
        <v>462</v>
      </c>
      <c r="U6" s="569"/>
      <c r="V6" s="569"/>
      <c r="W6" s="569"/>
      <c r="X6" s="569"/>
      <c r="Y6" s="570" t="s">
        <v>33</v>
      </c>
    </row>
    <row r="7" spans="1:25" s="168" customFormat="1" ht="26.25" customHeight="1">
      <c r="A7" s="589"/>
      <c r="B7" s="593" t="s">
        <v>22</v>
      </c>
      <c r="C7" s="594"/>
      <c r="D7" s="591" t="s">
        <v>21</v>
      </c>
      <c r="E7" s="592"/>
      <c r="F7" s="578" t="s">
        <v>17</v>
      </c>
      <c r="G7" s="571"/>
      <c r="H7" s="593" t="s">
        <v>22</v>
      </c>
      <c r="I7" s="594"/>
      <c r="J7" s="591" t="s">
        <v>21</v>
      </c>
      <c r="K7" s="592"/>
      <c r="L7" s="578" t="s">
        <v>17</v>
      </c>
      <c r="M7" s="571"/>
      <c r="N7" s="594" t="s">
        <v>22</v>
      </c>
      <c r="O7" s="594"/>
      <c r="P7" s="599" t="s">
        <v>21</v>
      </c>
      <c r="Q7" s="594"/>
      <c r="R7" s="578" t="s">
        <v>17</v>
      </c>
      <c r="S7" s="571"/>
      <c r="T7" s="600" t="s">
        <v>22</v>
      </c>
      <c r="U7" s="592"/>
      <c r="V7" s="591" t="s">
        <v>21</v>
      </c>
      <c r="W7" s="595"/>
      <c r="X7" s="578" t="s">
        <v>17</v>
      </c>
      <c r="Y7" s="571"/>
    </row>
    <row r="8" spans="1:25" s="168" customFormat="1" ht="30" thickBot="1">
      <c r="A8" s="590"/>
      <c r="B8" s="171" t="s">
        <v>19</v>
      </c>
      <c r="C8" s="169" t="s">
        <v>18</v>
      </c>
      <c r="D8" s="170" t="s">
        <v>19</v>
      </c>
      <c r="E8" s="169" t="s">
        <v>18</v>
      </c>
      <c r="F8" s="579"/>
      <c r="G8" s="572"/>
      <c r="H8" s="171" t="s">
        <v>19</v>
      </c>
      <c r="I8" s="169" t="s">
        <v>18</v>
      </c>
      <c r="J8" s="170" t="s">
        <v>19</v>
      </c>
      <c r="K8" s="169" t="s">
        <v>18</v>
      </c>
      <c r="L8" s="579"/>
      <c r="M8" s="572"/>
      <c r="N8" s="172" t="s">
        <v>19</v>
      </c>
      <c r="O8" s="169" t="s">
        <v>18</v>
      </c>
      <c r="P8" s="170" t="s">
        <v>19</v>
      </c>
      <c r="Q8" s="169" t="s">
        <v>18</v>
      </c>
      <c r="R8" s="579"/>
      <c r="S8" s="572"/>
      <c r="T8" s="171" t="s">
        <v>19</v>
      </c>
      <c r="U8" s="169" t="s">
        <v>18</v>
      </c>
      <c r="V8" s="170" t="s">
        <v>19</v>
      </c>
      <c r="W8" s="169" t="s">
        <v>18</v>
      </c>
      <c r="X8" s="579"/>
      <c r="Y8" s="572"/>
    </row>
    <row r="9" spans="1:25" s="157" customFormat="1" ht="18" customHeight="1" thickBot="1" thickTop="1">
      <c r="A9" s="167" t="s">
        <v>24</v>
      </c>
      <c r="B9" s="166">
        <f>SUM(B10:B37)</f>
        <v>289917</v>
      </c>
      <c r="C9" s="160">
        <f>SUM(C10:C37)</f>
        <v>288093</v>
      </c>
      <c r="D9" s="161">
        <f>SUM(D10:D37)</f>
        <v>881</v>
      </c>
      <c r="E9" s="160">
        <f>SUM(E10:E37)</f>
        <v>576</v>
      </c>
      <c r="F9" s="159">
        <f aca="true" t="shared" si="0" ref="F9:F37">SUM(B9:E9)</f>
        <v>579467</v>
      </c>
      <c r="G9" s="163">
        <f aca="true" t="shared" si="1" ref="G9:G37">F9/$F$9</f>
        <v>1</v>
      </c>
      <c r="H9" s="162">
        <f>SUM(H10:H37)</f>
        <v>263838</v>
      </c>
      <c r="I9" s="160">
        <f>SUM(I10:I37)</f>
        <v>252591</v>
      </c>
      <c r="J9" s="161">
        <f>SUM(J10:J37)</f>
        <v>1181</v>
      </c>
      <c r="K9" s="160">
        <f>SUM(K10:K37)</f>
        <v>718</v>
      </c>
      <c r="L9" s="159">
        <f aca="true" t="shared" si="2" ref="L9:L37">SUM(H9:K9)</f>
        <v>518328</v>
      </c>
      <c r="M9" s="165">
        <f aca="true" t="shared" si="3" ref="M9:M37">IF(ISERROR(F9/L9-1),"         /0",(F9/L9-1))</f>
        <v>0.11795426833973854</v>
      </c>
      <c r="N9" s="164">
        <f>SUM(N10:N37)</f>
        <v>1514172</v>
      </c>
      <c r="O9" s="160">
        <f>SUM(O10:O37)</f>
        <v>1423034</v>
      </c>
      <c r="P9" s="161">
        <f>SUM(P10:P37)</f>
        <v>13308</v>
      </c>
      <c r="Q9" s="160">
        <f>SUM(Q10:Q37)</f>
        <v>11618</v>
      </c>
      <c r="R9" s="159">
        <f aca="true" t="shared" si="4" ref="R9:R37">SUM(N9:Q9)</f>
        <v>2962132</v>
      </c>
      <c r="S9" s="163">
        <f aca="true" t="shared" si="5" ref="S9:S37">R9/$R$9</f>
        <v>1</v>
      </c>
      <c r="T9" s="162">
        <f>SUM(T10:T37)</f>
        <v>1378438</v>
      </c>
      <c r="U9" s="160">
        <f>SUM(U10:U37)</f>
        <v>1269803</v>
      </c>
      <c r="V9" s="161">
        <f>SUM(V10:V37)</f>
        <v>13188</v>
      </c>
      <c r="W9" s="160">
        <f>SUM(W10:W37)</f>
        <v>12787</v>
      </c>
      <c r="X9" s="159">
        <f aca="true" t="shared" si="6" ref="X9:X37">SUM(T9:W9)</f>
        <v>2674216</v>
      </c>
      <c r="Y9" s="158">
        <f>IF(ISERROR(R9/X9-1),"         /0",(R9/X9-1))</f>
        <v>0.10766370405382353</v>
      </c>
    </row>
    <row r="10" spans="1:25" ht="19.5" customHeight="1" thickTop="1">
      <c r="A10" s="156" t="s">
        <v>148</v>
      </c>
      <c r="B10" s="154">
        <v>107188</v>
      </c>
      <c r="C10" s="150">
        <v>106434</v>
      </c>
      <c r="D10" s="151">
        <v>50</v>
      </c>
      <c r="E10" s="150">
        <v>0</v>
      </c>
      <c r="F10" s="149">
        <f t="shared" si="0"/>
        <v>213672</v>
      </c>
      <c r="G10" s="153">
        <f t="shared" si="1"/>
        <v>0.3687388582956406</v>
      </c>
      <c r="H10" s="152">
        <v>102576</v>
      </c>
      <c r="I10" s="150">
        <v>99385</v>
      </c>
      <c r="J10" s="151">
        <v>439</v>
      </c>
      <c r="K10" s="150">
        <v>135</v>
      </c>
      <c r="L10" s="149">
        <f t="shared" si="2"/>
        <v>202535</v>
      </c>
      <c r="M10" s="155">
        <f t="shared" si="3"/>
        <v>0.05498802676080672</v>
      </c>
      <c r="N10" s="154">
        <v>561410</v>
      </c>
      <c r="O10" s="150">
        <v>527140</v>
      </c>
      <c r="P10" s="151">
        <v>2922</v>
      </c>
      <c r="Q10" s="150">
        <v>2279</v>
      </c>
      <c r="R10" s="149">
        <f t="shared" si="4"/>
        <v>1093751</v>
      </c>
      <c r="S10" s="153">
        <f t="shared" si="5"/>
        <v>0.36924451712482764</v>
      </c>
      <c r="T10" s="152">
        <v>496998</v>
      </c>
      <c r="U10" s="150">
        <v>467906</v>
      </c>
      <c r="V10" s="151">
        <v>4067</v>
      </c>
      <c r="W10" s="150">
        <v>3704</v>
      </c>
      <c r="X10" s="149">
        <f t="shared" si="6"/>
        <v>972675</v>
      </c>
      <c r="Y10" s="148">
        <f aca="true" t="shared" si="7" ref="Y10:Y37">IF(ISERROR(R10/X10-1),"         /0",IF(R10/X10&gt;5,"  *  ",(R10/X10-1)))</f>
        <v>0.12447734340864103</v>
      </c>
    </row>
    <row r="11" spans="1:25" ht="19.5" customHeight="1">
      <c r="A11" s="147" t="s">
        <v>150</v>
      </c>
      <c r="B11" s="145">
        <v>42103</v>
      </c>
      <c r="C11" s="141">
        <v>41623</v>
      </c>
      <c r="D11" s="142">
        <v>206</v>
      </c>
      <c r="E11" s="141">
        <v>0</v>
      </c>
      <c r="F11" s="140">
        <f t="shared" si="0"/>
        <v>83932</v>
      </c>
      <c r="G11" s="144">
        <f t="shared" si="1"/>
        <v>0.14484345096442075</v>
      </c>
      <c r="H11" s="143">
        <v>26370</v>
      </c>
      <c r="I11" s="141">
        <v>21898</v>
      </c>
      <c r="J11" s="142">
        <v>268</v>
      </c>
      <c r="K11" s="141">
        <v>172</v>
      </c>
      <c r="L11" s="140">
        <f t="shared" si="2"/>
        <v>48708</v>
      </c>
      <c r="M11" s="146">
        <f t="shared" si="3"/>
        <v>0.7231666256056499</v>
      </c>
      <c r="N11" s="145">
        <v>237455</v>
      </c>
      <c r="O11" s="141">
        <v>220767</v>
      </c>
      <c r="P11" s="142">
        <v>1563</v>
      </c>
      <c r="Q11" s="141">
        <v>1811</v>
      </c>
      <c r="R11" s="140">
        <f t="shared" si="4"/>
        <v>461596</v>
      </c>
      <c r="S11" s="144">
        <f t="shared" si="5"/>
        <v>0.1558323531834503</v>
      </c>
      <c r="T11" s="143">
        <v>143037</v>
      </c>
      <c r="U11" s="141">
        <v>113066</v>
      </c>
      <c r="V11" s="142">
        <v>1975</v>
      </c>
      <c r="W11" s="141">
        <v>2085</v>
      </c>
      <c r="X11" s="140">
        <f t="shared" si="6"/>
        <v>260163</v>
      </c>
      <c r="Y11" s="139">
        <f t="shared" si="7"/>
        <v>0.7742569081691093</v>
      </c>
    </row>
    <row r="12" spans="1:25" ht="19.5" customHeight="1">
      <c r="A12" s="147" t="s">
        <v>170</v>
      </c>
      <c r="B12" s="145">
        <v>19980</v>
      </c>
      <c r="C12" s="141">
        <v>20523</v>
      </c>
      <c r="D12" s="142">
        <v>0</v>
      </c>
      <c r="E12" s="141">
        <v>0</v>
      </c>
      <c r="F12" s="140">
        <f aca="true" t="shared" si="8" ref="F12:F23">SUM(B12:E12)</f>
        <v>40503</v>
      </c>
      <c r="G12" s="144">
        <f t="shared" si="1"/>
        <v>0.06989699154567905</v>
      </c>
      <c r="H12" s="143">
        <v>11342</v>
      </c>
      <c r="I12" s="141">
        <v>11151</v>
      </c>
      <c r="J12" s="142"/>
      <c r="K12" s="141"/>
      <c r="L12" s="140">
        <f aca="true" t="shared" si="9" ref="L12:L23">SUM(H12:K12)</f>
        <v>22493</v>
      </c>
      <c r="M12" s="146">
        <f aca="true" t="shared" si="10" ref="M12:M23">IF(ISERROR(F12/L12-1),"         /0",(F12/L12-1))</f>
        <v>0.8006935491041658</v>
      </c>
      <c r="N12" s="145">
        <v>73965</v>
      </c>
      <c r="O12" s="141">
        <v>73392</v>
      </c>
      <c r="P12" s="142"/>
      <c r="Q12" s="141"/>
      <c r="R12" s="140">
        <f aca="true" t="shared" si="11" ref="R12:R23">SUM(N12:Q12)</f>
        <v>147357</v>
      </c>
      <c r="S12" s="144">
        <f t="shared" si="5"/>
        <v>0.049746939029050696</v>
      </c>
      <c r="T12" s="143">
        <v>57241</v>
      </c>
      <c r="U12" s="141">
        <v>57678</v>
      </c>
      <c r="V12" s="142">
        <v>687</v>
      </c>
      <c r="W12" s="141">
        <v>596</v>
      </c>
      <c r="X12" s="140">
        <f aca="true" t="shared" si="12" ref="X12:X23">SUM(T12:W12)</f>
        <v>116202</v>
      </c>
      <c r="Y12" s="139">
        <f aca="true" t="shared" si="13" ref="Y12:Y23">IF(ISERROR(R12/X12-1),"         /0",IF(R12/X12&gt;5,"  *  ",(R12/X12-1)))</f>
        <v>0.26811070377446167</v>
      </c>
    </row>
    <row r="13" spans="1:25" ht="19.5" customHeight="1">
      <c r="A13" s="147" t="s">
        <v>169</v>
      </c>
      <c r="B13" s="145">
        <v>17920</v>
      </c>
      <c r="C13" s="141">
        <v>19269</v>
      </c>
      <c r="D13" s="142">
        <v>0</v>
      </c>
      <c r="E13" s="141">
        <v>0</v>
      </c>
      <c r="F13" s="140">
        <f>SUM(B13:E13)</f>
        <v>37189</v>
      </c>
      <c r="G13" s="144">
        <f>F13/$F$9</f>
        <v>0.06417794283367301</v>
      </c>
      <c r="H13" s="143">
        <v>15720</v>
      </c>
      <c r="I13" s="141">
        <v>15827</v>
      </c>
      <c r="J13" s="142"/>
      <c r="K13" s="141"/>
      <c r="L13" s="140">
        <f>SUM(H13:K13)</f>
        <v>31547</v>
      </c>
      <c r="M13" s="146">
        <f>IF(ISERROR(F13/L13-1),"         /0",(F13/L13-1))</f>
        <v>0.1788442641138619</v>
      </c>
      <c r="N13" s="145">
        <v>97073</v>
      </c>
      <c r="O13" s="141">
        <v>94274</v>
      </c>
      <c r="P13" s="142"/>
      <c r="Q13" s="141"/>
      <c r="R13" s="140">
        <f>SUM(N13:Q13)</f>
        <v>191347</v>
      </c>
      <c r="S13" s="144">
        <f>R13/$R$9</f>
        <v>0.06459772893307929</v>
      </c>
      <c r="T13" s="143">
        <v>84848</v>
      </c>
      <c r="U13" s="141">
        <v>80302</v>
      </c>
      <c r="V13" s="142"/>
      <c r="W13" s="141"/>
      <c r="X13" s="140">
        <f>SUM(T13:W13)</f>
        <v>165150</v>
      </c>
      <c r="Y13" s="139">
        <f>IF(ISERROR(R13/X13-1),"         /0",IF(R13/X13&gt;5,"  *  ",(R13/X13-1)))</f>
        <v>0.15862549197699072</v>
      </c>
    </row>
    <row r="14" spans="1:25" ht="19.5" customHeight="1">
      <c r="A14" s="147" t="s">
        <v>352</v>
      </c>
      <c r="B14" s="145">
        <v>9917</v>
      </c>
      <c r="C14" s="141">
        <v>10407</v>
      </c>
      <c r="D14" s="142">
        <v>0</v>
      </c>
      <c r="E14" s="141">
        <v>0</v>
      </c>
      <c r="F14" s="140">
        <f t="shared" si="8"/>
        <v>20324</v>
      </c>
      <c r="G14" s="144">
        <f aca="true" t="shared" si="14" ref="G14:G20">F14/$F$9</f>
        <v>0.03507361074918848</v>
      </c>
      <c r="H14" s="143"/>
      <c r="I14" s="141"/>
      <c r="J14" s="142"/>
      <c r="K14" s="141"/>
      <c r="L14" s="140">
        <f t="shared" si="9"/>
        <v>0</v>
      </c>
      <c r="M14" s="146" t="str">
        <f t="shared" si="10"/>
        <v>         /0</v>
      </c>
      <c r="N14" s="145">
        <v>30091</v>
      </c>
      <c r="O14" s="141">
        <v>28086</v>
      </c>
      <c r="P14" s="142"/>
      <c r="Q14" s="141"/>
      <c r="R14" s="140">
        <f t="shared" si="11"/>
        <v>58177</v>
      </c>
      <c r="S14" s="144">
        <f aca="true" t="shared" si="15" ref="S14:S20">R14/$R$9</f>
        <v>0.01964024560688045</v>
      </c>
      <c r="T14" s="143"/>
      <c r="U14" s="141"/>
      <c r="V14" s="142"/>
      <c r="W14" s="141"/>
      <c r="X14" s="140">
        <f t="shared" si="12"/>
        <v>0</v>
      </c>
      <c r="Y14" s="139" t="str">
        <f t="shared" si="13"/>
        <v>         /0</v>
      </c>
    </row>
    <row r="15" spans="1:25" ht="19.5" customHeight="1">
      <c r="A15" s="147" t="s">
        <v>171</v>
      </c>
      <c r="B15" s="145">
        <v>10364</v>
      </c>
      <c r="C15" s="141">
        <v>9224</v>
      </c>
      <c r="D15" s="142">
        <v>0</v>
      </c>
      <c r="E15" s="141">
        <v>0</v>
      </c>
      <c r="F15" s="140">
        <f t="shared" si="8"/>
        <v>19588</v>
      </c>
      <c r="G15" s="144">
        <f t="shared" si="14"/>
        <v>0.03380347802377012</v>
      </c>
      <c r="H15" s="143">
        <v>11238</v>
      </c>
      <c r="I15" s="141">
        <v>9139</v>
      </c>
      <c r="J15" s="142"/>
      <c r="K15" s="141"/>
      <c r="L15" s="140">
        <f t="shared" si="9"/>
        <v>20377</v>
      </c>
      <c r="M15" s="146">
        <f t="shared" si="10"/>
        <v>-0.0387201256318398</v>
      </c>
      <c r="N15" s="145">
        <v>60904</v>
      </c>
      <c r="O15" s="141">
        <v>52539</v>
      </c>
      <c r="P15" s="142"/>
      <c r="Q15" s="141"/>
      <c r="R15" s="140">
        <f t="shared" si="11"/>
        <v>113443</v>
      </c>
      <c r="S15" s="144">
        <f t="shared" si="15"/>
        <v>0.03829775310485826</v>
      </c>
      <c r="T15" s="143">
        <v>68779</v>
      </c>
      <c r="U15" s="141">
        <v>55235</v>
      </c>
      <c r="V15" s="142"/>
      <c r="W15" s="141"/>
      <c r="X15" s="140">
        <f t="shared" si="12"/>
        <v>124014</v>
      </c>
      <c r="Y15" s="139">
        <f t="shared" si="13"/>
        <v>-0.08524037608657087</v>
      </c>
    </row>
    <row r="16" spans="1:25" ht="19.5" customHeight="1">
      <c r="A16" s="147" t="s">
        <v>172</v>
      </c>
      <c r="B16" s="145">
        <v>9326</v>
      </c>
      <c r="C16" s="141">
        <v>9557</v>
      </c>
      <c r="D16" s="142">
        <v>0</v>
      </c>
      <c r="E16" s="141">
        <v>0</v>
      </c>
      <c r="F16" s="140">
        <f t="shared" si="8"/>
        <v>18883</v>
      </c>
      <c r="G16" s="144">
        <f t="shared" si="14"/>
        <v>0.032586842736514764</v>
      </c>
      <c r="H16" s="143">
        <v>9559</v>
      </c>
      <c r="I16" s="141">
        <v>9626</v>
      </c>
      <c r="J16" s="142"/>
      <c r="K16" s="141"/>
      <c r="L16" s="140">
        <f t="shared" si="9"/>
        <v>19185</v>
      </c>
      <c r="M16" s="146">
        <f t="shared" si="10"/>
        <v>-0.01574146468595261</v>
      </c>
      <c r="N16" s="145">
        <v>51521</v>
      </c>
      <c r="O16" s="141">
        <v>49475</v>
      </c>
      <c r="P16" s="142"/>
      <c r="Q16" s="141"/>
      <c r="R16" s="140">
        <f t="shared" si="11"/>
        <v>100996</v>
      </c>
      <c r="S16" s="144">
        <f t="shared" si="15"/>
        <v>0.034095712142470355</v>
      </c>
      <c r="T16" s="143">
        <v>55024</v>
      </c>
      <c r="U16" s="141">
        <v>50299</v>
      </c>
      <c r="V16" s="142"/>
      <c r="W16" s="141"/>
      <c r="X16" s="140">
        <f t="shared" si="12"/>
        <v>105323</v>
      </c>
      <c r="Y16" s="139">
        <f t="shared" si="13"/>
        <v>-0.04108314423250381</v>
      </c>
    </row>
    <row r="17" spans="1:25" ht="19.5" customHeight="1">
      <c r="A17" s="147" t="s">
        <v>174</v>
      </c>
      <c r="B17" s="145">
        <v>8922</v>
      </c>
      <c r="C17" s="141">
        <v>7819</v>
      </c>
      <c r="D17" s="142">
        <v>0</v>
      </c>
      <c r="E17" s="141">
        <v>0</v>
      </c>
      <c r="F17" s="140">
        <f t="shared" si="8"/>
        <v>16741</v>
      </c>
      <c r="G17" s="144">
        <f t="shared" si="14"/>
        <v>0.02889034233183253</v>
      </c>
      <c r="H17" s="143">
        <v>6890</v>
      </c>
      <c r="I17" s="141">
        <v>6796</v>
      </c>
      <c r="J17" s="142"/>
      <c r="K17" s="141"/>
      <c r="L17" s="140">
        <f t="shared" si="9"/>
        <v>13686</v>
      </c>
      <c r="M17" s="146">
        <f t="shared" si="10"/>
        <v>0.22322080958643875</v>
      </c>
      <c r="N17" s="145">
        <v>45315</v>
      </c>
      <c r="O17" s="141">
        <v>39812</v>
      </c>
      <c r="P17" s="142"/>
      <c r="Q17" s="141"/>
      <c r="R17" s="140">
        <f t="shared" si="11"/>
        <v>85127</v>
      </c>
      <c r="S17" s="144">
        <f t="shared" si="15"/>
        <v>0.028738422190503328</v>
      </c>
      <c r="T17" s="143">
        <v>43215</v>
      </c>
      <c r="U17" s="141">
        <v>42062</v>
      </c>
      <c r="V17" s="142"/>
      <c r="W17" s="141"/>
      <c r="X17" s="140">
        <f t="shared" si="12"/>
        <v>85277</v>
      </c>
      <c r="Y17" s="139">
        <f t="shared" si="13"/>
        <v>-0.0017589736974800152</v>
      </c>
    </row>
    <row r="18" spans="1:25" ht="19.5" customHeight="1">
      <c r="A18" s="147" t="s">
        <v>182</v>
      </c>
      <c r="B18" s="145">
        <v>7071</v>
      </c>
      <c r="C18" s="141">
        <v>7020</v>
      </c>
      <c r="D18" s="142">
        <v>0</v>
      </c>
      <c r="E18" s="141">
        <v>0</v>
      </c>
      <c r="F18" s="140">
        <f t="shared" si="8"/>
        <v>14091</v>
      </c>
      <c r="G18" s="144">
        <f t="shared" si="14"/>
        <v>0.024317174230801753</v>
      </c>
      <c r="H18" s="143">
        <v>3214</v>
      </c>
      <c r="I18" s="141">
        <v>3141</v>
      </c>
      <c r="J18" s="142"/>
      <c r="K18" s="141"/>
      <c r="L18" s="140">
        <f t="shared" si="9"/>
        <v>6355</v>
      </c>
      <c r="M18" s="146">
        <f t="shared" si="10"/>
        <v>1.217309205350118</v>
      </c>
      <c r="N18" s="145">
        <v>21852</v>
      </c>
      <c r="O18" s="141">
        <v>21680</v>
      </c>
      <c r="P18" s="142"/>
      <c r="Q18" s="141"/>
      <c r="R18" s="140">
        <f t="shared" si="11"/>
        <v>43532</v>
      </c>
      <c r="S18" s="144">
        <f t="shared" si="15"/>
        <v>0.014696171541308761</v>
      </c>
      <c r="T18" s="143">
        <v>16735</v>
      </c>
      <c r="U18" s="141">
        <v>16342</v>
      </c>
      <c r="V18" s="142"/>
      <c r="W18" s="141"/>
      <c r="X18" s="140">
        <f t="shared" si="12"/>
        <v>33077</v>
      </c>
      <c r="Y18" s="139">
        <f t="shared" si="13"/>
        <v>0.31608066027753434</v>
      </c>
    </row>
    <row r="19" spans="1:25" ht="19.5" customHeight="1">
      <c r="A19" s="147" t="s">
        <v>176</v>
      </c>
      <c r="B19" s="145">
        <v>6525</v>
      </c>
      <c r="C19" s="141">
        <v>7121</v>
      </c>
      <c r="D19" s="142">
        <v>0</v>
      </c>
      <c r="E19" s="141">
        <v>0</v>
      </c>
      <c r="F19" s="140">
        <f t="shared" si="8"/>
        <v>13646</v>
      </c>
      <c r="G19" s="144">
        <f t="shared" si="14"/>
        <v>0.023549227134590924</v>
      </c>
      <c r="H19" s="143">
        <v>4287</v>
      </c>
      <c r="I19" s="141">
        <v>4601</v>
      </c>
      <c r="J19" s="142"/>
      <c r="K19" s="141"/>
      <c r="L19" s="140">
        <f t="shared" si="9"/>
        <v>8888</v>
      </c>
      <c r="M19" s="146">
        <f t="shared" si="10"/>
        <v>0.5353285328532853</v>
      </c>
      <c r="N19" s="145">
        <v>32328</v>
      </c>
      <c r="O19" s="141">
        <v>29808</v>
      </c>
      <c r="P19" s="142"/>
      <c r="Q19" s="141"/>
      <c r="R19" s="140">
        <f t="shared" si="11"/>
        <v>62136</v>
      </c>
      <c r="S19" s="144">
        <f t="shared" si="15"/>
        <v>0.02097678293877518</v>
      </c>
      <c r="T19" s="143">
        <v>26169</v>
      </c>
      <c r="U19" s="141">
        <v>25895</v>
      </c>
      <c r="V19" s="142"/>
      <c r="W19" s="141"/>
      <c r="X19" s="140">
        <f t="shared" si="12"/>
        <v>52064</v>
      </c>
      <c r="Y19" s="139">
        <f t="shared" si="13"/>
        <v>0.19345421020282738</v>
      </c>
    </row>
    <row r="20" spans="1:25" ht="19.5" customHeight="1">
      <c r="A20" s="147" t="s">
        <v>173</v>
      </c>
      <c r="B20" s="145">
        <v>6143</v>
      </c>
      <c r="C20" s="141">
        <v>6353</v>
      </c>
      <c r="D20" s="142">
        <v>149</v>
      </c>
      <c r="E20" s="141">
        <v>145</v>
      </c>
      <c r="F20" s="140">
        <f t="shared" si="8"/>
        <v>12790</v>
      </c>
      <c r="G20" s="144">
        <f t="shared" si="14"/>
        <v>0.0220720075517674</v>
      </c>
      <c r="H20" s="143">
        <v>9271</v>
      </c>
      <c r="I20" s="141">
        <v>9148</v>
      </c>
      <c r="J20" s="142"/>
      <c r="K20" s="141"/>
      <c r="L20" s="140">
        <f t="shared" si="9"/>
        <v>18419</v>
      </c>
      <c r="M20" s="146">
        <f t="shared" si="10"/>
        <v>-0.3056083392149411</v>
      </c>
      <c r="N20" s="145">
        <v>36073</v>
      </c>
      <c r="O20" s="141">
        <v>36927</v>
      </c>
      <c r="P20" s="142">
        <v>296</v>
      </c>
      <c r="Q20" s="141">
        <v>292</v>
      </c>
      <c r="R20" s="140">
        <f t="shared" si="11"/>
        <v>73588</v>
      </c>
      <c r="S20" s="144">
        <f t="shared" si="15"/>
        <v>0.024842917196127655</v>
      </c>
      <c r="T20" s="143">
        <v>49797</v>
      </c>
      <c r="U20" s="141">
        <v>48989</v>
      </c>
      <c r="V20" s="142"/>
      <c r="W20" s="141"/>
      <c r="X20" s="140">
        <f t="shared" si="12"/>
        <v>98786</v>
      </c>
      <c r="Y20" s="139">
        <f t="shared" si="13"/>
        <v>-0.25507663029174177</v>
      </c>
    </row>
    <row r="21" spans="1:25" ht="19.5" customHeight="1">
      <c r="A21" s="147" t="s">
        <v>180</v>
      </c>
      <c r="B21" s="145">
        <v>6035</v>
      </c>
      <c r="C21" s="141">
        <v>6096</v>
      </c>
      <c r="D21" s="142">
        <v>0</v>
      </c>
      <c r="E21" s="141">
        <v>0</v>
      </c>
      <c r="F21" s="140">
        <f t="shared" si="8"/>
        <v>12131</v>
      </c>
      <c r="G21" s="144">
        <f t="shared" si="1"/>
        <v>0.02093475555985069</v>
      </c>
      <c r="H21" s="143">
        <v>5722</v>
      </c>
      <c r="I21" s="141">
        <v>5419</v>
      </c>
      <c r="J21" s="142"/>
      <c r="K21" s="141"/>
      <c r="L21" s="140">
        <f t="shared" si="9"/>
        <v>11141</v>
      </c>
      <c r="M21" s="146">
        <f t="shared" si="10"/>
        <v>0.08886096400682164</v>
      </c>
      <c r="N21" s="145">
        <v>28483</v>
      </c>
      <c r="O21" s="141">
        <v>26431</v>
      </c>
      <c r="P21" s="142"/>
      <c r="Q21" s="141"/>
      <c r="R21" s="140">
        <f t="shared" si="11"/>
        <v>54914</v>
      </c>
      <c r="S21" s="144">
        <f t="shared" si="5"/>
        <v>0.018538674171171304</v>
      </c>
      <c r="T21" s="143">
        <v>27444</v>
      </c>
      <c r="U21" s="141">
        <v>25625</v>
      </c>
      <c r="V21" s="142"/>
      <c r="W21" s="141"/>
      <c r="X21" s="140">
        <f t="shared" si="12"/>
        <v>53069</v>
      </c>
      <c r="Y21" s="139">
        <f t="shared" si="13"/>
        <v>0.034766059281313044</v>
      </c>
    </row>
    <row r="22" spans="1:25" ht="19.5" customHeight="1">
      <c r="A22" s="147" t="s">
        <v>175</v>
      </c>
      <c r="B22" s="145">
        <v>6011</v>
      </c>
      <c r="C22" s="141">
        <v>5284</v>
      </c>
      <c r="D22" s="142">
        <v>0</v>
      </c>
      <c r="E22" s="141">
        <v>0</v>
      </c>
      <c r="F22" s="140">
        <f t="shared" si="8"/>
        <v>11295</v>
      </c>
      <c r="G22" s="144">
        <f t="shared" si="1"/>
        <v>0.01949205045326136</v>
      </c>
      <c r="H22" s="143">
        <v>6376</v>
      </c>
      <c r="I22" s="141">
        <v>5716</v>
      </c>
      <c r="J22" s="142"/>
      <c r="K22" s="141"/>
      <c r="L22" s="140">
        <f t="shared" si="9"/>
        <v>12092</v>
      </c>
      <c r="M22" s="146">
        <f t="shared" si="10"/>
        <v>-0.06591134634469076</v>
      </c>
      <c r="N22" s="145">
        <v>34336</v>
      </c>
      <c r="O22" s="141">
        <v>30919</v>
      </c>
      <c r="P22" s="142"/>
      <c r="Q22" s="141"/>
      <c r="R22" s="140">
        <f t="shared" si="11"/>
        <v>65255</v>
      </c>
      <c r="S22" s="144">
        <f t="shared" si="5"/>
        <v>0.022029740740790754</v>
      </c>
      <c r="T22" s="143">
        <v>34100</v>
      </c>
      <c r="U22" s="141">
        <v>29200</v>
      </c>
      <c r="V22" s="142"/>
      <c r="W22" s="141"/>
      <c r="X22" s="140">
        <f t="shared" si="12"/>
        <v>63300</v>
      </c>
      <c r="Y22" s="139">
        <f t="shared" si="13"/>
        <v>0.03088467614533963</v>
      </c>
    </row>
    <row r="23" spans="1:25" ht="19.5" customHeight="1">
      <c r="A23" s="147" t="s">
        <v>179</v>
      </c>
      <c r="B23" s="145">
        <v>5866</v>
      </c>
      <c r="C23" s="141">
        <v>4794</v>
      </c>
      <c r="D23" s="142">
        <v>0</v>
      </c>
      <c r="E23" s="141">
        <v>0</v>
      </c>
      <c r="F23" s="140">
        <f t="shared" si="8"/>
        <v>10660</v>
      </c>
      <c r="G23" s="144">
        <f t="shared" si="1"/>
        <v>0.018396215832825684</v>
      </c>
      <c r="H23" s="143">
        <v>5298</v>
      </c>
      <c r="I23" s="141">
        <v>5111</v>
      </c>
      <c r="J23" s="142"/>
      <c r="K23" s="141"/>
      <c r="L23" s="140">
        <f t="shared" si="9"/>
        <v>10409</v>
      </c>
      <c r="M23" s="146">
        <f t="shared" si="10"/>
        <v>0.024113747718320644</v>
      </c>
      <c r="N23" s="145">
        <v>28485</v>
      </c>
      <c r="O23" s="141">
        <v>23711</v>
      </c>
      <c r="P23" s="142"/>
      <c r="Q23" s="141"/>
      <c r="R23" s="140">
        <f t="shared" si="11"/>
        <v>52196</v>
      </c>
      <c r="S23" s="144">
        <f t="shared" si="5"/>
        <v>0.017621091835205185</v>
      </c>
      <c r="T23" s="143">
        <v>28498</v>
      </c>
      <c r="U23" s="141">
        <v>23675</v>
      </c>
      <c r="V23" s="142"/>
      <c r="W23" s="141"/>
      <c r="X23" s="140">
        <f t="shared" si="12"/>
        <v>52173</v>
      </c>
      <c r="Y23" s="139">
        <f t="shared" si="13"/>
        <v>0.00044084104805164337</v>
      </c>
    </row>
    <row r="24" spans="1:25" ht="19.5" customHeight="1">
      <c r="A24" s="147" t="s">
        <v>177</v>
      </c>
      <c r="B24" s="145">
        <v>4612</v>
      </c>
      <c r="C24" s="141">
        <v>4879</v>
      </c>
      <c r="D24" s="142">
        <v>417</v>
      </c>
      <c r="E24" s="141">
        <v>376</v>
      </c>
      <c r="F24" s="140">
        <f t="shared" si="0"/>
        <v>10284</v>
      </c>
      <c r="G24" s="144">
        <f t="shared" si="1"/>
        <v>0.017747343679622826</v>
      </c>
      <c r="H24" s="143">
        <v>5191</v>
      </c>
      <c r="I24" s="141">
        <v>5239</v>
      </c>
      <c r="J24" s="142">
        <v>388</v>
      </c>
      <c r="K24" s="141">
        <v>343</v>
      </c>
      <c r="L24" s="140">
        <f t="shared" si="2"/>
        <v>11161</v>
      </c>
      <c r="M24" s="146">
        <f t="shared" si="3"/>
        <v>-0.07857718842397632</v>
      </c>
      <c r="N24" s="145">
        <v>25711</v>
      </c>
      <c r="O24" s="141">
        <v>26213</v>
      </c>
      <c r="P24" s="142">
        <v>2848</v>
      </c>
      <c r="Q24" s="141">
        <v>2359</v>
      </c>
      <c r="R24" s="140">
        <f t="shared" si="4"/>
        <v>57131</v>
      </c>
      <c r="S24" s="144">
        <f t="shared" si="5"/>
        <v>0.019287121573245216</v>
      </c>
      <c r="T24" s="143">
        <v>24436</v>
      </c>
      <c r="U24" s="141">
        <v>23869</v>
      </c>
      <c r="V24" s="142">
        <v>2076</v>
      </c>
      <c r="W24" s="141">
        <v>1923</v>
      </c>
      <c r="X24" s="140">
        <f t="shared" si="6"/>
        <v>52304</v>
      </c>
      <c r="Y24" s="139">
        <f t="shared" si="7"/>
        <v>0.09228739675741826</v>
      </c>
    </row>
    <row r="25" spans="1:25" ht="19.5" customHeight="1">
      <c r="A25" s="147" t="s">
        <v>178</v>
      </c>
      <c r="B25" s="145">
        <v>5289</v>
      </c>
      <c r="C25" s="141">
        <v>4916</v>
      </c>
      <c r="D25" s="142">
        <v>0</v>
      </c>
      <c r="E25" s="141">
        <v>0</v>
      </c>
      <c r="F25" s="140">
        <f t="shared" si="0"/>
        <v>10205</v>
      </c>
      <c r="G25" s="144">
        <f t="shared" si="1"/>
        <v>0.017611011498497756</v>
      </c>
      <c r="H25" s="143">
        <v>11517</v>
      </c>
      <c r="I25" s="141">
        <v>10499</v>
      </c>
      <c r="J25" s="142"/>
      <c r="K25" s="141"/>
      <c r="L25" s="140">
        <f t="shared" si="2"/>
        <v>22016</v>
      </c>
      <c r="M25" s="146">
        <f t="shared" si="3"/>
        <v>-0.5364734738372092</v>
      </c>
      <c r="N25" s="145">
        <v>28243</v>
      </c>
      <c r="O25" s="141">
        <v>26099</v>
      </c>
      <c r="P25" s="142"/>
      <c r="Q25" s="141"/>
      <c r="R25" s="140">
        <f t="shared" si="4"/>
        <v>54342</v>
      </c>
      <c r="S25" s="144">
        <f t="shared" si="5"/>
        <v>0.018345570015110738</v>
      </c>
      <c r="T25" s="143">
        <v>61817</v>
      </c>
      <c r="U25" s="141">
        <v>59380</v>
      </c>
      <c r="V25" s="142"/>
      <c r="W25" s="141"/>
      <c r="X25" s="140">
        <f t="shared" si="6"/>
        <v>121197</v>
      </c>
      <c r="Y25" s="139">
        <f t="shared" si="7"/>
        <v>-0.5516225649149731</v>
      </c>
    </row>
    <row r="26" spans="1:25" ht="19.5" customHeight="1">
      <c r="A26" s="147" t="s">
        <v>181</v>
      </c>
      <c r="B26" s="145">
        <v>3400</v>
      </c>
      <c r="C26" s="141">
        <v>3760</v>
      </c>
      <c r="D26" s="142">
        <v>0</v>
      </c>
      <c r="E26" s="141">
        <v>0</v>
      </c>
      <c r="F26" s="140">
        <f t="shared" si="0"/>
        <v>7160</v>
      </c>
      <c r="G26" s="144">
        <f t="shared" si="1"/>
        <v>0.01235618249184164</v>
      </c>
      <c r="H26" s="143">
        <v>2646</v>
      </c>
      <c r="I26" s="141">
        <v>2712</v>
      </c>
      <c r="J26" s="142"/>
      <c r="K26" s="141"/>
      <c r="L26" s="140">
        <f t="shared" si="2"/>
        <v>5358</v>
      </c>
      <c r="M26" s="146">
        <f t="shared" si="3"/>
        <v>0.3363195222097797</v>
      </c>
      <c r="N26" s="145">
        <v>16568</v>
      </c>
      <c r="O26" s="141">
        <v>18477</v>
      </c>
      <c r="P26" s="142"/>
      <c r="Q26" s="141"/>
      <c r="R26" s="140">
        <f t="shared" si="4"/>
        <v>35045</v>
      </c>
      <c r="S26" s="144">
        <f t="shared" si="5"/>
        <v>0.011831005505494015</v>
      </c>
      <c r="T26" s="143">
        <v>15899</v>
      </c>
      <c r="U26" s="141">
        <v>15429</v>
      </c>
      <c r="V26" s="142"/>
      <c r="W26" s="141"/>
      <c r="X26" s="140">
        <f t="shared" si="6"/>
        <v>31328</v>
      </c>
      <c r="Y26" s="139">
        <f t="shared" si="7"/>
        <v>0.11864785495403463</v>
      </c>
    </row>
    <row r="27" spans="1:25" ht="19.5" customHeight="1">
      <c r="A27" s="147" t="s">
        <v>185</v>
      </c>
      <c r="B27" s="145">
        <v>2919</v>
      </c>
      <c r="C27" s="141">
        <v>2913</v>
      </c>
      <c r="D27" s="142">
        <v>0</v>
      </c>
      <c r="E27" s="141">
        <v>0</v>
      </c>
      <c r="F27" s="140">
        <f t="shared" si="0"/>
        <v>5832</v>
      </c>
      <c r="G27" s="144">
        <f t="shared" si="1"/>
        <v>0.010064421269891124</v>
      </c>
      <c r="H27" s="143">
        <v>2772</v>
      </c>
      <c r="I27" s="141">
        <v>2991</v>
      </c>
      <c r="J27" s="142"/>
      <c r="K27" s="141"/>
      <c r="L27" s="140">
        <f t="shared" si="2"/>
        <v>5763</v>
      </c>
      <c r="M27" s="146">
        <f t="shared" si="3"/>
        <v>0.011972930765226542</v>
      </c>
      <c r="N27" s="145">
        <v>16087</v>
      </c>
      <c r="O27" s="141">
        <v>15384</v>
      </c>
      <c r="P27" s="142"/>
      <c r="Q27" s="141"/>
      <c r="R27" s="140">
        <f t="shared" si="4"/>
        <v>31471</v>
      </c>
      <c r="S27" s="144">
        <f t="shared" si="5"/>
        <v>0.010624442124793899</v>
      </c>
      <c r="T27" s="143">
        <v>13781</v>
      </c>
      <c r="U27" s="141">
        <v>13789</v>
      </c>
      <c r="V27" s="142"/>
      <c r="W27" s="141"/>
      <c r="X27" s="140">
        <f t="shared" si="6"/>
        <v>27570</v>
      </c>
      <c r="Y27" s="139">
        <f t="shared" si="7"/>
        <v>0.1414943779470439</v>
      </c>
    </row>
    <row r="28" spans="1:25" ht="19.5" customHeight="1">
      <c r="A28" s="147" t="s">
        <v>183</v>
      </c>
      <c r="B28" s="145">
        <v>2372</v>
      </c>
      <c r="C28" s="141">
        <v>2184</v>
      </c>
      <c r="D28" s="142">
        <v>0</v>
      </c>
      <c r="E28" s="141">
        <v>0</v>
      </c>
      <c r="F28" s="140">
        <f t="shared" si="0"/>
        <v>4556</v>
      </c>
      <c r="G28" s="144">
        <f t="shared" si="1"/>
        <v>0.007862397686149514</v>
      </c>
      <c r="H28" s="143">
        <v>1664</v>
      </c>
      <c r="I28" s="141">
        <v>1771</v>
      </c>
      <c r="J28" s="142"/>
      <c r="K28" s="141"/>
      <c r="L28" s="140">
        <f t="shared" si="2"/>
        <v>3435</v>
      </c>
      <c r="M28" s="146" t="s">
        <v>50</v>
      </c>
      <c r="N28" s="145">
        <v>13604</v>
      </c>
      <c r="O28" s="141">
        <v>12859</v>
      </c>
      <c r="P28" s="142"/>
      <c r="Q28" s="141"/>
      <c r="R28" s="140">
        <f t="shared" si="4"/>
        <v>26463</v>
      </c>
      <c r="S28" s="144">
        <f t="shared" si="5"/>
        <v>0.008933767975228653</v>
      </c>
      <c r="T28" s="143">
        <v>12776</v>
      </c>
      <c r="U28" s="141">
        <v>11507</v>
      </c>
      <c r="V28" s="142"/>
      <c r="W28" s="141"/>
      <c r="X28" s="140">
        <f t="shared" si="6"/>
        <v>24283</v>
      </c>
      <c r="Y28" s="139">
        <f t="shared" si="7"/>
        <v>0.08977473952971216</v>
      </c>
    </row>
    <row r="29" spans="1:25" ht="19.5" customHeight="1">
      <c r="A29" s="147" t="s">
        <v>184</v>
      </c>
      <c r="B29" s="145">
        <v>2284</v>
      </c>
      <c r="C29" s="141">
        <v>1884</v>
      </c>
      <c r="D29" s="142">
        <v>0</v>
      </c>
      <c r="E29" s="141">
        <v>0</v>
      </c>
      <c r="F29" s="140">
        <f t="shared" si="0"/>
        <v>4168</v>
      </c>
      <c r="G29" s="144">
        <f t="shared" si="1"/>
        <v>0.00719281684720614</v>
      </c>
      <c r="H29" s="143">
        <v>2736</v>
      </c>
      <c r="I29" s="141">
        <v>2030</v>
      </c>
      <c r="J29" s="142"/>
      <c r="K29" s="141"/>
      <c r="L29" s="140">
        <f t="shared" si="2"/>
        <v>4766</v>
      </c>
      <c r="M29" s="146">
        <f t="shared" si="3"/>
        <v>-0.1254720939991607</v>
      </c>
      <c r="N29" s="145">
        <v>15192</v>
      </c>
      <c r="O29" s="141">
        <v>11265</v>
      </c>
      <c r="P29" s="142"/>
      <c r="Q29" s="141"/>
      <c r="R29" s="140">
        <f t="shared" si="4"/>
        <v>26457</v>
      </c>
      <c r="S29" s="144">
        <f t="shared" si="5"/>
        <v>0.008931742407158088</v>
      </c>
      <c r="T29" s="143">
        <v>13653</v>
      </c>
      <c r="U29" s="141">
        <v>10795</v>
      </c>
      <c r="V29" s="142"/>
      <c r="W29" s="141"/>
      <c r="X29" s="140">
        <f t="shared" si="6"/>
        <v>24448</v>
      </c>
      <c r="Y29" s="139">
        <f t="shared" si="7"/>
        <v>0.08217441099476441</v>
      </c>
    </row>
    <row r="30" spans="1:25" ht="19.5" customHeight="1">
      <c r="A30" s="147" t="s">
        <v>186</v>
      </c>
      <c r="B30" s="145">
        <v>1587</v>
      </c>
      <c r="C30" s="141">
        <v>1649</v>
      </c>
      <c r="D30" s="142">
        <v>0</v>
      </c>
      <c r="E30" s="141">
        <v>0</v>
      </c>
      <c r="F30" s="140">
        <f t="shared" si="0"/>
        <v>3236</v>
      </c>
      <c r="G30" s="144">
        <f t="shared" si="1"/>
        <v>0.005584442254692674</v>
      </c>
      <c r="H30" s="143"/>
      <c r="I30" s="141"/>
      <c r="J30" s="142"/>
      <c r="K30" s="141"/>
      <c r="L30" s="140">
        <f t="shared" si="2"/>
        <v>0</v>
      </c>
      <c r="M30" s="146" t="str">
        <f t="shared" si="3"/>
        <v>         /0</v>
      </c>
      <c r="N30" s="145">
        <v>7280</v>
      </c>
      <c r="O30" s="141">
        <v>6652</v>
      </c>
      <c r="P30" s="142"/>
      <c r="Q30" s="141"/>
      <c r="R30" s="140">
        <f t="shared" si="4"/>
        <v>13932</v>
      </c>
      <c r="S30" s="144">
        <f t="shared" si="5"/>
        <v>0.004703369059852836</v>
      </c>
      <c r="T30" s="143"/>
      <c r="U30" s="141"/>
      <c r="V30" s="142"/>
      <c r="W30" s="141"/>
      <c r="X30" s="140">
        <f t="shared" si="6"/>
        <v>0</v>
      </c>
      <c r="Y30" s="139" t="str">
        <f t="shared" si="7"/>
        <v>         /0</v>
      </c>
    </row>
    <row r="31" spans="1:25" ht="19.5" customHeight="1">
      <c r="A31" s="147" t="s">
        <v>149</v>
      </c>
      <c r="B31" s="145">
        <v>1495</v>
      </c>
      <c r="C31" s="141">
        <v>1706</v>
      </c>
      <c r="D31" s="142">
        <v>0</v>
      </c>
      <c r="E31" s="141">
        <v>0</v>
      </c>
      <c r="F31" s="140">
        <f t="shared" si="0"/>
        <v>3201</v>
      </c>
      <c r="G31" s="144">
        <f t="shared" si="1"/>
        <v>0.005524041921282834</v>
      </c>
      <c r="H31" s="143">
        <v>3224</v>
      </c>
      <c r="I31" s="141">
        <v>3341</v>
      </c>
      <c r="J31" s="142"/>
      <c r="K31" s="141"/>
      <c r="L31" s="140">
        <f t="shared" si="2"/>
        <v>6565</v>
      </c>
      <c r="M31" s="146">
        <f t="shared" si="3"/>
        <v>-0.5124143183549124</v>
      </c>
      <c r="N31" s="145">
        <v>10387</v>
      </c>
      <c r="O31" s="141">
        <v>11455</v>
      </c>
      <c r="P31" s="142"/>
      <c r="Q31" s="141"/>
      <c r="R31" s="140">
        <f t="shared" si="4"/>
        <v>21842</v>
      </c>
      <c r="S31" s="144">
        <f t="shared" si="5"/>
        <v>0.007373742966214875</v>
      </c>
      <c r="T31" s="143">
        <v>24445</v>
      </c>
      <c r="U31" s="141">
        <v>21949</v>
      </c>
      <c r="V31" s="142"/>
      <c r="W31" s="141"/>
      <c r="X31" s="140">
        <f t="shared" si="6"/>
        <v>46394</v>
      </c>
      <c r="Y31" s="139">
        <f t="shared" si="7"/>
        <v>-0.5292063628917533</v>
      </c>
    </row>
    <row r="32" spans="1:25" ht="19.5" customHeight="1">
      <c r="A32" s="147" t="s">
        <v>188</v>
      </c>
      <c r="B32" s="145">
        <v>716</v>
      </c>
      <c r="C32" s="141">
        <v>726</v>
      </c>
      <c r="D32" s="142">
        <v>0</v>
      </c>
      <c r="E32" s="141">
        <v>0</v>
      </c>
      <c r="F32" s="140">
        <f t="shared" si="0"/>
        <v>1442</v>
      </c>
      <c r="G32" s="144">
        <f t="shared" si="1"/>
        <v>0.002488493736485425</v>
      </c>
      <c r="H32" s="143">
        <v>1172</v>
      </c>
      <c r="I32" s="141">
        <v>1366</v>
      </c>
      <c r="J32" s="142"/>
      <c r="K32" s="141"/>
      <c r="L32" s="140">
        <f t="shared" si="2"/>
        <v>2538</v>
      </c>
      <c r="M32" s="146">
        <f t="shared" si="3"/>
        <v>-0.43183609141055945</v>
      </c>
      <c r="N32" s="145">
        <v>6028</v>
      </c>
      <c r="O32" s="141">
        <v>4674</v>
      </c>
      <c r="P32" s="142"/>
      <c r="Q32" s="141"/>
      <c r="R32" s="140">
        <f t="shared" si="4"/>
        <v>10702</v>
      </c>
      <c r="S32" s="144">
        <f t="shared" si="5"/>
        <v>0.0036129382485318006</v>
      </c>
      <c r="T32" s="143">
        <v>1207</v>
      </c>
      <c r="U32" s="141">
        <v>1399</v>
      </c>
      <c r="V32" s="142"/>
      <c r="W32" s="141"/>
      <c r="X32" s="140">
        <f t="shared" si="6"/>
        <v>2606</v>
      </c>
      <c r="Y32" s="139">
        <f t="shared" si="7"/>
        <v>3.1066768994627783</v>
      </c>
    </row>
    <row r="33" spans="1:25" ht="19.5" customHeight="1">
      <c r="A33" s="147" t="s">
        <v>187</v>
      </c>
      <c r="B33" s="145">
        <v>644</v>
      </c>
      <c r="C33" s="141">
        <v>717</v>
      </c>
      <c r="D33" s="142">
        <v>0</v>
      </c>
      <c r="E33" s="141">
        <v>0</v>
      </c>
      <c r="F33" s="140">
        <f t="shared" si="0"/>
        <v>1361</v>
      </c>
      <c r="G33" s="144">
        <f t="shared" si="1"/>
        <v>0.0023487101077369374</v>
      </c>
      <c r="H33" s="143">
        <v>732</v>
      </c>
      <c r="I33" s="141">
        <v>662</v>
      </c>
      <c r="J33" s="142"/>
      <c r="K33" s="141"/>
      <c r="L33" s="140">
        <f t="shared" si="2"/>
        <v>1394</v>
      </c>
      <c r="M33" s="146">
        <f t="shared" si="3"/>
        <v>-0.023672883787661414</v>
      </c>
      <c r="N33" s="145">
        <v>4226</v>
      </c>
      <c r="O33" s="141">
        <v>4343</v>
      </c>
      <c r="P33" s="142">
        <v>98</v>
      </c>
      <c r="Q33" s="141">
        <v>97</v>
      </c>
      <c r="R33" s="140">
        <f t="shared" si="4"/>
        <v>8764</v>
      </c>
      <c r="S33" s="144">
        <f t="shared" si="5"/>
        <v>0.0029586797617391796</v>
      </c>
      <c r="T33" s="143">
        <v>3708</v>
      </c>
      <c r="U33" s="141">
        <v>3703</v>
      </c>
      <c r="V33" s="142">
        <v>1737</v>
      </c>
      <c r="W33" s="141">
        <v>1746</v>
      </c>
      <c r="X33" s="140">
        <f t="shared" si="6"/>
        <v>10894</v>
      </c>
      <c r="Y33" s="139">
        <f t="shared" si="7"/>
        <v>-0.19552046998347716</v>
      </c>
    </row>
    <row r="34" spans="1:25" ht="19.5" customHeight="1">
      <c r="A34" s="147" t="s">
        <v>189</v>
      </c>
      <c r="B34" s="145">
        <v>667</v>
      </c>
      <c r="C34" s="141">
        <v>631</v>
      </c>
      <c r="D34" s="142">
        <v>0</v>
      </c>
      <c r="E34" s="141">
        <v>0</v>
      </c>
      <c r="F34" s="140">
        <f t="shared" si="0"/>
        <v>1298</v>
      </c>
      <c r="G34" s="144">
        <f t="shared" si="1"/>
        <v>0.0022399895075992248</v>
      </c>
      <c r="H34" s="143">
        <v>401</v>
      </c>
      <c r="I34" s="141">
        <v>476</v>
      </c>
      <c r="J34" s="142"/>
      <c r="K34" s="141"/>
      <c r="L34" s="140">
        <f t="shared" si="2"/>
        <v>877</v>
      </c>
      <c r="M34" s="146">
        <f t="shared" si="3"/>
        <v>0.4800456100342074</v>
      </c>
      <c r="N34" s="145">
        <v>2953</v>
      </c>
      <c r="O34" s="141">
        <v>2882</v>
      </c>
      <c r="P34" s="142"/>
      <c r="Q34" s="141"/>
      <c r="R34" s="140">
        <f t="shared" si="4"/>
        <v>5835</v>
      </c>
      <c r="S34" s="144">
        <f t="shared" si="5"/>
        <v>0.001969864948624842</v>
      </c>
      <c r="T34" s="143">
        <v>680</v>
      </c>
      <c r="U34" s="141">
        <v>920</v>
      </c>
      <c r="V34" s="142"/>
      <c r="W34" s="141"/>
      <c r="X34" s="140">
        <f t="shared" si="6"/>
        <v>1600</v>
      </c>
      <c r="Y34" s="139">
        <f t="shared" si="7"/>
        <v>2.646875</v>
      </c>
    </row>
    <row r="35" spans="1:25" ht="19.5" customHeight="1">
      <c r="A35" s="147" t="s">
        <v>246</v>
      </c>
      <c r="B35" s="145">
        <v>324</v>
      </c>
      <c r="C35" s="141">
        <v>397</v>
      </c>
      <c r="D35" s="142">
        <v>0</v>
      </c>
      <c r="E35" s="141">
        <v>0</v>
      </c>
      <c r="F35" s="140">
        <f t="shared" si="0"/>
        <v>721</v>
      </c>
      <c r="G35" s="144">
        <f t="shared" si="1"/>
        <v>0.0012442468682427126</v>
      </c>
      <c r="H35" s="143">
        <v>297</v>
      </c>
      <c r="I35" s="141">
        <v>421</v>
      </c>
      <c r="J35" s="142">
        <v>0</v>
      </c>
      <c r="K35" s="141">
        <v>0</v>
      </c>
      <c r="L35" s="140">
        <f t="shared" si="2"/>
        <v>718</v>
      </c>
      <c r="M35" s="146">
        <f t="shared" si="3"/>
        <v>0.00417827298050133</v>
      </c>
      <c r="N35" s="145">
        <v>1913</v>
      </c>
      <c r="O35" s="141">
        <v>2351</v>
      </c>
      <c r="P35" s="142">
        <v>0</v>
      </c>
      <c r="Q35" s="141"/>
      <c r="R35" s="140">
        <f t="shared" si="4"/>
        <v>4264</v>
      </c>
      <c r="S35" s="144">
        <f t="shared" si="5"/>
        <v>0.0014395037088151372</v>
      </c>
      <c r="T35" s="143">
        <v>2307</v>
      </c>
      <c r="U35" s="141">
        <v>2562</v>
      </c>
      <c r="V35" s="142">
        <v>0</v>
      </c>
      <c r="W35" s="141">
        <v>0</v>
      </c>
      <c r="X35" s="140">
        <f t="shared" si="6"/>
        <v>4869</v>
      </c>
      <c r="Y35" s="139">
        <f t="shared" si="7"/>
        <v>-0.12425549394126101</v>
      </c>
    </row>
    <row r="36" spans="1:25" ht="19.5" customHeight="1">
      <c r="A36" s="147" t="s">
        <v>247</v>
      </c>
      <c r="B36" s="145">
        <v>237</v>
      </c>
      <c r="C36" s="141">
        <v>207</v>
      </c>
      <c r="D36" s="142">
        <v>0</v>
      </c>
      <c r="E36" s="141">
        <v>0</v>
      </c>
      <c r="F36" s="140">
        <f t="shared" si="0"/>
        <v>444</v>
      </c>
      <c r="G36" s="144">
        <f t="shared" si="1"/>
        <v>0.0007662213723991185</v>
      </c>
      <c r="H36" s="143">
        <v>229</v>
      </c>
      <c r="I36" s="141">
        <v>189</v>
      </c>
      <c r="J36" s="142"/>
      <c r="K36" s="141"/>
      <c r="L36" s="140">
        <f t="shared" si="2"/>
        <v>418</v>
      </c>
      <c r="M36" s="146">
        <f t="shared" si="3"/>
        <v>0.062200956937799035</v>
      </c>
      <c r="N36" s="145">
        <v>1309</v>
      </c>
      <c r="O36" s="141">
        <v>1171</v>
      </c>
      <c r="P36" s="142"/>
      <c r="Q36" s="141"/>
      <c r="R36" s="140">
        <f t="shared" si="4"/>
        <v>2480</v>
      </c>
      <c r="S36" s="144">
        <f t="shared" si="5"/>
        <v>0.0008372348025003613</v>
      </c>
      <c r="T36" s="143">
        <v>817</v>
      </c>
      <c r="U36" s="141">
        <v>779</v>
      </c>
      <c r="V36" s="142">
        <v>234</v>
      </c>
      <c r="W36" s="141">
        <v>192</v>
      </c>
      <c r="X36" s="140">
        <f t="shared" si="6"/>
        <v>2022</v>
      </c>
      <c r="Y36" s="139">
        <f t="shared" si="7"/>
        <v>0.2265084075173096</v>
      </c>
    </row>
    <row r="37" spans="1:25" ht="19.5" customHeight="1" thickBot="1">
      <c r="A37" s="138" t="s">
        <v>160</v>
      </c>
      <c r="B37" s="136">
        <v>0</v>
      </c>
      <c r="C37" s="132">
        <v>0</v>
      </c>
      <c r="D37" s="133">
        <v>59</v>
      </c>
      <c r="E37" s="132">
        <v>55</v>
      </c>
      <c r="F37" s="131">
        <f t="shared" si="0"/>
        <v>114</v>
      </c>
      <c r="G37" s="135">
        <f t="shared" si="1"/>
        <v>0.0001967325145349088</v>
      </c>
      <c r="H37" s="134">
        <v>13394</v>
      </c>
      <c r="I37" s="132">
        <v>13936</v>
      </c>
      <c r="J37" s="133">
        <v>86</v>
      </c>
      <c r="K37" s="132">
        <v>68</v>
      </c>
      <c r="L37" s="131">
        <f t="shared" si="2"/>
        <v>27484</v>
      </c>
      <c r="M37" s="137">
        <f t="shared" si="3"/>
        <v>-0.9958521321496143</v>
      </c>
      <c r="N37" s="136">
        <v>25380</v>
      </c>
      <c r="O37" s="132">
        <v>24248</v>
      </c>
      <c r="P37" s="133">
        <v>5581</v>
      </c>
      <c r="Q37" s="132">
        <v>4780</v>
      </c>
      <c r="R37" s="131">
        <f t="shared" si="4"/>
        <v>59989</v>
      </c>
      <c r="S37" s="135">
        <f t="shared" si="5"/>
        <v>0.020251967164191198</v>
      </c>
      <c r="T37" s="134">
        <v>71027</v>
      </c>
      <c r="U37" s="132">
        <v>67448</v>
      </c>
      <c r="V37" s="133">
        <v>2412</v>
      </c>
      <c r="W37" s="132">
        <v>2541</v>
      </c>
      <c r="X37" s="131">
        <f t="shared" si="6"/>
        <v>143428</v>
      </c>
      <c r="Y37" s="130">
        <f t="shared" si="7"/>
        <v>-0.5817483336586998</v>
      </c>
    </row>
    <row r="38" ht="16.5" thickTop="1">
      <c r="A38" s="129" t="s">
        <v>43</v>
      </c>
    </row>
    <row r="39" ht="15.75">
      <c r="A39" s="129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8:Y65536 M38:M65536 Y3 M3 M5:M8 Y5:Y8">
    <cfRule type="cellIs" priority="3" dxfId="82" operator="lessThan" stopIfTrue="1">
      <formula>0</formula>
    </cfRule>
  </conditionalFormatting>
  <conditionalFormatting sqref="M9:M37 Y9:Y37">
    <cfRule type="cellIs" priority="4" dxfId="82" operator="lessThan" stopIfTrue="1">
      <formula>0</formula>
    </cfRule>
    <cfRule type="cellIs" priority="5" dxfId="84" operator="greaterThanOrEqual" stopIfTrue="1">
      <formula>0</formula>
    </cfRule>
  </conditionalFormatting>
  <conditionalFormatting sqref="G6:G8">
    <cfRule type="cellIs" priority="2" dxfId="82" operator="lessThan" stopIfTrue="1">
      <formula>0</formula>
    </cfRule>
  </conditionalFormatting>
  <conditionalFormatting sqref="S6:S8">
    <cfRule type="cellIs" priority="1" dxfId="8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T10" sqref="T10:W43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57421875" style="128" bestFit="1" customWidth="1"/>
    <col min="5" max="5" width="10.574218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57421875" style="128" bestFit="1" customWidth="1"/>
    <col min="12" max="12" width="9.421875" style="128" customWidth="1"/>
    <col min="13" max="13" width="9.57421875" style="128" customWidth="1"/>
    <col min="14" max="14" width="10.710937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0.421875" style="128" bestFit="1" customWidth="1"/>
    <col min="19" max="19" width="11.28125" style="128" bestFit="1" customWidth="1"/>
    <col min="20" max="20" width="10.421875" style="128" bestFit="1" customWidth="1"/>
    <col min="21" max="21" width="10.28125" style="128" customWidth="1"/>
    <col min="22" max="22" width="9.421875" style="128" customWidth="1"/>
    <col min="23" max="23" width="10.28125" style="128" customWidth="1"/>
    <col min="24" max="24" width="10.574218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82" t="s">
        <v>28</v>
      </c>
      <c r="Y1" s="583"/>
    </row>
    <row r="2" ht="5.25" customHeight="1" thickBot="1"/>
    <row r="3" spans="1:25" ht="24.75" customHeight="1" thickTop="1">
      <c r="A3" s="584" t="s">
        <v>47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6"/>
    </row>
    <row r="4" spans="1:25" ht="21" customHeight="1" thickBot="1">
      <c r="A4" s="601" t="s">
        <v>45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3"/>
    </row>
    <row r="5" spans="1:25" s="174" customFormat="1" ht="19.5" customHeight="1" thickBot="1" thickTop="1">
      <c r="A5" s="587" t="s">
        <v>44</v>
      </c>
      <c r="B5" s="573" t="s">
        <v>36</v>
      </c>
      <c r="C5" s="574"/>
      <c r="D5" s="574"/>
      <c r="E5" s="574"/>
      <c r="F5" s="574"/>
      <c r="G5" s="574"/>
      <c r="H5" s="574"/>
      <c r="I5" s="574"/>
      <c r="J5" s="575"/>
      <c r="K5" s="575"/>
      <c r="L5" s="575"/>
      <c r="M5" s="576"/>
      <c r="N5" s="577" t="s">
        <v>35</v>
      </c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6"/>
    </row>
    <row r="6" spans="1:25" s="173" customFormat="1" ht="26.25" customHeight="1" thickBot="1">
      <c r="A6" s="588"/>
      <c r="B6" s="580" t="s">
        <v>459</v>
      </c>
      <c r="C6" s="569"/>
      <c r="D6" s="569"/>
      <c r="E6" s="569"/>
      <c r="F6" s="581"/>
      <c r="G6" s="570" t="s">
        <v>34</v>
      </c>
      <c r="H6" s="580" t="s">
        <v>460</v>
      </c>
      <c r="I6" s="569"/>
      <c r="J6" s="569"/>
      <c r="K6" s="569"/>
      <c r="L6" s="581"/>
      <c r="M6" s="570" t="s">
        <v>33</v>
      </c>
      <c r="N6" s="568" t="s">
        <v>461</v>
      </c>
      <c r="O6" s="569"/>
      <c r="P6" s="569"/>
      <c r="Q6" s="569"/>
      <c r="R6" s="569"/>
      <c r="S6" s="570" t="s">
        <v>34</v>
      </c>
      <c r="T6" s="568" t="s">
        <v>462</v>
      </c>
      <c r="U6" s="569"/>
      <c r="V6" s="569"/>
      <c r="W6" s="569"/>
      <c r="X6" s="569"/>
      <c r="Y6" s="570" t="s">
        <v>33</v>
      </c>
    </row>
    <row r="7" spans="1:25" s="168" customFormat="1" ht="26.25" customHeight="1">
      <c r="A7" s="589"/>
      <c r="B7" s="593" t="s">
        <v>22</v>
      </c>
      <c r="C7" s="594"/>
      <c r="D7" s="591" t="s">
        <v>21</v>
      </c>
      <c r="E7" s="592"/>
      <c r="F7" s="578" t="s">
        <v>17</v>
      </c>
      <c r="G7" s="571"/>
      <c r="H7" s="593" t="s">
        <v>22</v>
      </c>
      <c r="I7" s="594"/>
      <c r="J7" s="591" t="s">
        <v>21</v>
      </c>
      <c r="K7" s="592"/>
      <c r="L7" s="578" t="s">
        <v>17</v>
      </c>
      <c r="M7" s="571"/>
      <c r="N7" s="594" t="s">
        <v>22</v>
      </c>
      <c r="O7" s="594"/>
      <c r="P7" s="599" t="s">
        <v>21</v>
      </c>
      <c r="Q7" s="594"/>
      <c r="R7" s="578" t="s">
        <v>17</v>
      </c>
      <c r="S7" s="571"/>
      <c r="T7" s="600" t="s">
        <v>22</v>
      </c>
      <c r="U7" s="592"/>
      <c r="V7" s="591" t="s">
        <v>21</v>
      </c>
      <c r="W7" s="595"/>
      <c r="X7" s="578" t="s">
        <v>17</v>
      </c>
      <c r="Y7" s="571"/>
    </row>
    <row r="8" spans="1:25" s="168" customFormat="1" ht="16.5" customHeight="1" thickBot="1">
      <c r="A8" s="590"/>
      <c r="B8" s="171" t="s">
        <v>31</v>
      </c>
      <c r="C8" s="169" t="s">
        <v>30</v>
      </c>
      <c r="D8" s="170" t="s">
        <v>31</v>
      </c>
      <c r="E8" s="169" t="s">
        <v>30</v>
      </c>
      <c r="F8" s="579"/>
      <c r="G8" s="572"/>
      <c r="H8" s="171" t="s">
        <v>31</v>
      </c>
      <c r="I8" s="169" t="s">
        <v>30</v>
      </c>
      <c r="J8" s="170" t="s">
        <v>31</v>
      </c>
      <c r="K8" s="169" t="s">
        <v>30</v>
      </c>
      <c r="L8" s="579"/>
      <c r="M8" s="572"/>
      <c r="N8" s="171" t="s">
        <v>31</v>
      </c>
      <c r="O8" s="169" t="s">
        <v>30</v>
      </c>
      <c r="P8" s="170" t="s">
        <v>31</v>
      </c>
      <c r="Q8" s="169" t="s">
        <v>30</v>
      </c>
      <c r="R8" s="579"/>
      <c r="S8" s="572"/>
      <c r="T8" s="171" t="s">
        <v>31</v>
      </c>
      <c r="U8" s="169" t="s">
        <v>30</v>
      </c>
      <c r="V8" s="170" t="s">
        <v>31</v>
      </c>
      <c r="W8" s="169" t="s">
        <v>30</v>
      </c>
      <c r="X8" s="579"/>
      <c r="Y8" s="572"/>
    </row>
    <row r="9" spans="1:25" s="175" customFormat="1" ht="18" customHeight="1" thickBot="1" thickTop="1">
      <c r="A9" s="185" t="s">
        <v>24</v>
      </c>
      <c r="B9" s="184">
        <f>SUM(B10:B43)</f>
        <v>30724.05399999999</v>
      </c>
      <c r="C9" s="178">
        <f>SUM(C10:C43)</f>
        <v>17723.576</v>
      </c>
      <c r="D9" s="179">
        <f>SUM(D10:D43)</f>
        <v>2706.586</v>
      </c>
      <c r="E9" s="178">
        <f>SUM(E10:E43)</f>
        <v>1619.6519999999998</v>
      </c>
      <c r="F9" s="177">
        <f aca="true" t="shared" si="0" ref="F9:F19">SUM(B9:E9)</f>
        <v>52773.867999999995</v>
      </c>
      <c r="G9" s="181">
        <f aca="true" t="shared" si="1" ref="G9:G19">F9/$F$9</f>
        <v>1</v>
      </c>
      <c r="H9" s="180">
        <f>SUM(H10:H43)</f>
        <v>27322.520999999997</v>
      </c>
      <c r="I9" s="178">
        <f>SUM(I10:I43)</f>
        <v>16748.225000000002</v>
      </c>
      <c r="J9" s="179">
        <f>SUM(J10:J43)</f>
        <v>2335.556</v>
      </c>
      <c r="K9" s="178">
        <f>SUM(K10:K43)</f>
        <v>1764.046</v>
      </c>
      <c r="L9" s="177">
        <f aca="true" t="shared" si="2" ref="L9:L19">SUM(H9:K9)</f>
        <v>48170.348</v>
      </c>
      <c r="M9" s="183">
        <f aca="true" t="shared" si="3" ref="M9:M19">IF(ISERROR(F9/L9-1),"         /0",(F9/L9-1))</f>
        <v>0.09556750555341642</v>
      </c>
      <c r="N9" s="182">
        <f>SUM(N10:N43)</f>
        <v>137213.052</v>
      </c>
      <c r="O9" s="178">
        <f>SUM(O10:O43)</f>
        <v>82836.58899999999</v>
      </c>
      <c r="P9" s="179">
        <f>SUM(P10:P43)</f>
        <v>12846.011999999997</v>
      </c>
      <c r="Q9" s="178">
        <f>SUM(Q10:Q43)</f>
        <v>7525.098000000001</v>
      </c>
      <c r="R9" s="177">
        <f aca="true" t="shared" si="4" ref="R9:R19">SUM(N9:Q9)</f>
        <v>240420.751</v>
      </c>
      <c r="S9" s="181">
        <f aca="true" t="shared" si="5" ref="S9:S19">R9/$R$9</f>
        <v>1</v>
      </c>
      <c r="T9" s="180">
        <f>SUM(T10:T43)</f>
        <v>127876.29599999999</v>
      </c>
      <c r="U9" s="178">
        <f>SUM(U10:U43)</f>
        <v>79325.853</v>
      </c>
      <c r="V9" s="179">
        <f>SUM(V10:V43)</f>
        <v>20748.007000000005</v>
      </c>
      <c r="W9" s="178">
        <f>SUM(W10:W43)</f>
        <v>10725.971999999998</v>
      </c>
      <c r="X9" s="177">
        <f aca="true" t="shared" si="6" ref="X9:X19">SUM(T9:W9)</f>
        <v>238676.128</v>
      </c>
      <c r="Y9" s="176">
        <f>IF(ISERROR(R9/X9-1),"         /0",(R9/X9-1))</f>
        <v>0.007309583135184816</v>
      </c>
    </row>
    <row r="10" spans="1:25" ht="19.5" customHeight="1" thickTop="1">
      <c r="A10" s="156" t="s">
        <v>166</v>
      </c>
      <c r="B10" s="154">
        <v>6443.797999999999</v>
      </c>
      <c r="C10" s="150">
        <v>4818.023</v>
      </c>
      <c r="D10" s="151">
        <v>0</v>
      </c>
      <c r="E10" s="150">
        <v>0</v>
      </c>
      <c r="F10" s="149">
        <f t="shared" si="0"/>
        <v>11261.821</v>
      </c>
      <c r="G10" s="153">
        <f t="shared" si="1"/>
        <v>0.21339768007908766</v>
      </c>
      <c r="H10" s="152">
        <v>4650.962</v>
      </c>
      <c r="I10" s="150">
        <v>4404.296</v>
      </c>
      <c r="J10" s="151"/>
      <c r="K10" s="150"/>
      <c r="L10" s="149">
        <f t="shared" si="2"/>
        <v>9055.258000000002</v>
      </c>
      <c r="M10" s="155">
        <f t="shared" si="3"/>
        <v>0.24367754071722736</v>
      </c>
      <c r="N10" s="154">
        <v>29723.18500000001</v>
      </c>
      <c r="O10" s="150">
        <v>23309.28</v>
      </c>
      <c r="P10" s="151"/>
      <c r="Q10" s="150"/>
      <c r="R10" s="149">
        <f t="shared" si="4"/>
        <v>53032.46500000001</v>
      </c>
      <c r="S10" s="153">
        <f t="shared" si="5"/>
        <v>0.220581895611831</v>
      </c>
      <c r="T10" s="152">
        <v>22212.256999999994</v>
      </c>
      <c r="U10" s="150">
        <v>20976.947999999993</v>
      </c>
      <c r="V10" s="151"/>
      <c r="W10" s="150"/>
      <c r="X10" s="149">
        <f t="shared" si="6"/>
        <v>43189.20499999999</v>
      </c>
      <c r="Y10" s="148">
        <f aca="true" t="shared" si="7" ref="Y10:Y19">IF(ISERROR(R10/X10-1),"         /0",IF(R10/X10&gt;5,"  *  ",(R10/X10-1)))</f>
        <v>0.22791019191022444</v>
      </c>
    </row>
    <row r="11" spans="1:25" ht="19.5" customHeight="1">
      <c r="A11" s="147" t="s">
        <v>190</v>
      </c>
      <c r="B11" s="145">
        <v>6940.195000000001</v>
      </c>
      <c r="C11" s="141">
        <v>2349.6290000000004</v>
      </c>
      <c r="D11" s="142">
        <v>0</v>
      </c>
      <c r="E11" s="141">
        <v>107.54899999999999</v>
      </c>
      <c r="F11" s="140">
        <f t="shared" si="0"/>
        <v>9397.373000000001</v>
      </c>
      <c r="G11" s="144">
        <f t="shared" si="1"/>
        <v>0.17806867974884846</v>
      </c>
      <c r="H11" s="143">
        <v>6934.3099999999995</v>
      </c>
      <c r="I11" s="141">
        <v>2324.973</v>
      </c>
      <c r="J11" s="142"/>
      <c r="K11" s="141">
        <v>203.851</v>
      </c>
      <c r="L11" s="140">
        <f t="shared" si="2"/>
        <v>9463.134</v>
      </c>
      <c r="M11" s="146">
        <f t="shared" si="3"/>
        <v>-0.006949177724842381</v>
      </c>
      <c r="N11" s="145">
        <v>28476.783000000007</v>
      </c>
      <c r="O11" s="141">
        <v>12316.050000000001</v>
      </c>
      <c r="P11" s="142">
        <v>1190.55</v>
      </c>
      <c r="Q11" s="141">
        <v>507.664</v>
      </c>
      <c r="R11" s="140">
        <f t="shared" si="4"/>
        <v>42491.047000000006</v>
      </c>
      <c r="S11" s="144">
        <f t="shared" si="5"/>
        <v>0.17673618780102723</v>
      </c>
      <c r="T11" s="143">
        <v>27664.184999999998</v>
      </c>
      <c r="U11" s="141">
        <v>9782.061</v>
      </c>
      <c r="V11" s="142">
        <v>1691.914</v>
      </c>
      <c r="W11" s="141">
        <v>1494.868</v>
      </c>
      <c r="X11" s="140">
        <f t="shared" si="6"/>
        <v>40633.028</v>
      </c>
      <c r="Y11" s="139">
        <f t="shared" si="7"/>
        <v>0.045726816126034464</v>
      </c>
    </row>
    <row r="12" spans="1:25" ht="19.5" customHeight="1">
      <c r="A12" s="147" t="s">
        <v>191</v>
      </c>
      <c r="B12" s="145">
        <v>3610.2259999999997</v>
      </c>
      <c r="C12" s="141">
        <v>2135.226</v>
      </c>
      <c r="D12" s="142">
        <v>0</v>
      </c>
      <c r="E12" s="141">
        <v>0</v>
      </c>
      <c r="F12" s="140">
        <f t="shared" si="0"/>
        <v>5745.451999999999</v>
      </c>
      <c r="G12" s="144">
        <f t="shared" si="1"/>
        <v>0.10886926082431554</v>
      </c>
      <c r="H12" s="143">
        <v>3623.967</v>
      </c>
      <c r="I12" s="141">
        <v>2604.4759999999997</v>
      </c>
      <c r="J12" s="142"/>
      <c r="K12" s="141"/>
      <c r="L12" s="140">
        <f t="shared" si="2"/>
        <v>6228.442999999999</v>
      </c>
      <c r="M12" s="146">
        <f t="shared" si="3"/>
        <v>-0.0775460255476369</v>
      </c>
      <c r="N12" s="145">
        <v>14895.639000000001</v>
      </c>
      <c r="O12" s="141">
        <v>9059.021999999997</v>
      </c>
      <c r="P12" s="142"/>
      <c r="Q12" s="141"/>
      <c r="R12" s="140">
        <f t="shared" si="4"/>
        <v>23954.661</v>
      </c>
      <c r="S12" s="144">
        <f t="shared" si="5"/>
        <v>0.09963641200006068</v>
      </c>
      <c r="T12" s="143">
        <v>16470.111999999997</v>
      </c>
      <c r="U12" s="141">
        <v>11497.529999999997</v>
      </c>
      <c r="V12" s="142"/>
      <c r="W12" s="141"/>
      <c r="X12" s="140">
        <f t="shared" si="6"/>
        <v>27967.641999999993</v>
      </c>
      <c r="Y12" s="139">
        <f t="shared" si="7"/>
        <v>-0.14348656922882497</v>
      </c>
    </row>
    <row r="13" spans="1:25" ht="19.5" customHeight="1">
      <c r="A13" s="147" t="s">
        <v>148</v>
      </c>
      <c r="B13" s="145">
        <v>2199.2659999999996</v>
      </c>
      <c r="C13" s="141">
        <v>1660.8829999999998</v>
      </c>
      <c r="D13" s="142">
        <v>0</v>
      </c>
      <c r="E13" s="141">
        <v>0</v>
      </c>
      <c r="F13" s="140">
        <f t="shared" si="0"/>
        <v>3860.1489999999994</v>
      </c>
      <c r="G13" s="144">
        <f t="shared" si="1"/>
        <v>0.07314508385096957</v>
      </c>
      <c r="H13" s="143">
        <v>1810.8319999999999</v>
      </c>
      <c r="I13" s="141">
        <v>1085.9850000000004</v>
      </c>
      <c r="J13" s="142">
        <v>0</v>
      </c>
      <c r="K13" s="141">
        <v>0</v>
      </c>
      <c r="L13" s="140">
        <f t="shared" si="2"/>
        <v>2896.817</v>
      </c>
      <c r="M13" s="146">
        <f t="shared" si="3"/>
        <v>0.3325484488664625</v>
      </c>
      <c r="N13" s="145">
        <v>9631.877999999997</v>
      </c>
      <c r="O13" s="141">
        <v>7768.385000000002</v>
      </c>
      <c r="P13" s="142">
        <v>0.52</v>
      </c>
      <c r="Q13" s="141">
        <v>0</v>
      </c>
      <c r="R13" s="140">
        <f t="shared" si="4"/>
        <v>17400.783</v>
      </c>
      <c r="S13" s="144">
        <f t="shared" si="5"/>
        <v>0.07237637736186923</v>
      </c>
      <c r="T13" s="143">
        <v>8332.803</v>
      </c>
      <c r="U13" s="141">
        <v>5773.101</v>
      </c>
      <c r="V13" s="142">
        <v>15.929999999999998</v>
      </c>
      <c r="W13" s="141">
        <v>9.764999999999999</v>
      </c>
      <c r="X13" s="140">
        <f t="shared" si="6"/>
        <v>14131.598999999998</v>
      </c>
      <c r="Y13" s="139">
        <f t="shared" si="7"/>
        <v>0.2313385767597851</v>
      </c>
    </row>
    <row r="14" spans="1:25" ht="19.5" customHeight="1">
      <c r="A14" s="147" t="s">
        <v>192</v>
      </c>
      <c r="B14" s="145">
        <v>2356.317</v>
      </c>
      <c r="C14" s="141">
        <v>1056.633</v>
      </c>
      <c r="D14" s="142">
        <v>0</v>
      </c>
      <c r="E14" s="141">
        <v>0</v>
      </c>
      <c r="F14" s="140">
        <f t="shared" si="0"/>
        <v>3412.95</v>
      </c>
      <c r="G14" s="144">
        <f t="shared" si="1"/>
        <v>0.06467121189600884</v>
      </c>
      <c r="H14" s="143">
        <v>1522.121</v>
      </c>
      <c r="I14" s="141">
        <v>811.9390000000001</v>
      </c>
      <c r="J14" s="142"/>
      <c r="K14" s="141"/>
      <c r="L14" s="140">
        <f t="shared" si="2"/>
        <v>2334.0600000000004</v>
      </c>
      <c r="M14" s="146">
        <f t="shared" si="3"/>
        <v>0.46223747461504816</v>
      </c>
      <c r="N14" s="145">
        <v>9181.018</v>
      </c>
      <c r="O14" s="141">
        <v>4738.254</v>
      </c>
      <c r="P14" s="142"/>
      <c r="Q14" s="141"/>
      <c r="R14" s="140">
        <f t="shared" si="4"/>
        <v>13919.272</v>
      </c>
      <c r="S14" s="144">
        <f t="shared" si="5"/>
        <v>0.05789546843234011</v>
      </c>
      <c r="T14" s="143">
        <v>7121.892000000001</v>
      </c>
      <c r="U14" s="141">
        <v>4048.964</v>
      </c>
      <c r="V14" s="142"/>
      <c r="W14" s="141"/>
      <c r="X14" s="140">
        <f t="shared" si="6"/>
        <v>11170.856</v>
      </c>
      <c r="Y14" s="139">
        <f t="shared" si="7"/>
        <v>0.2460345026379358</v>
      </c>
    </row>
    <row r="15" spans="1:25" ht="19.5" customHeight="1">
      <c r="A15" s="147" t="s">
        <v>195</v>
      </c>
      <c r="B15" s="145">
        <v>1950.192</v>
      </c>
      <c r="C15" s="141">
        <v>478.513</v>
      </c>
      <c r="D15" s="142">
        <v>0</v>
      </c>
      <c r="E15" s="141">
        <v>180.568</v>
      </c>
      <c r="F15" s="140">
        <f t="shared" si="0"/>
        <v>2609.273</v>
      </c>
      <c r="G15" s="144">
        <f t="shared" si="1"/>
        <v>0.04944251954395309</v>
      </c>
      <c r="H15" s="143">
        <v>1315.6480000000001</v>
      </c>
      <c r="I15" s="141">
        <v>298.896</v>
      </c>
      <c r="J15" s="142"/>
      <c r="K15" s="141">
        <v>26.957</v>
      </c>
      <c r="L15" s="140">
        <f t="shared" si="2"/>
        <v>1641.5010000000002</v>
      </c>
      <c r="M15" s="146">
        <f t="shared" si="3"/>
        <v>0.5895652820193225</v>
      </c>
      <c r="N15" s="145">
        <v>8811.515</v>
      </c>
      <c r="O15" s="141">
        <v>2063.552</v>
      </c>
      <c r="P15" s="142"/>
      <c r="Q15" s="141">
        <v>1140.7909999999995</v>
      </c>
      <c r="R15" s="140">
        <f t="shared" si="4"/>
        <v>12015.857999999998</v>
      </c>
      <c r="S15" s="144">
        <f t="shared" si="5"/>
        <v>0.04997845631053702</v>
      </c>
      <c r="T15" s="143">
        <v>8015.452</v>
      </c>
      <c r="U15" s="141">
        <v>2374.6209999999996</v>
      </c>
      <c r="V15" s="142">
        <v>658.502</v>
      </c>
      <c r="W15" s="141">
        <v>359.117</v>
      </c>
      <c r="X15" s="140">
        <f t="shared" si="6"/>
        <v>11407.692000000001</v>
      </c>
      <c r="Y15" s="139">
        <f t="shared" si="7"/>
        <v>0.05331192321812317</v>
      </c>
    </row>
    <row r="16" spans="1:25" ht="19.5" customHeight="1">
      <c r="A16" s="147" t="s">
        <v>194</v>
      </c>
      <c r="B16" s="145">
        <v>0</v>
      </c>
      <c r="C16" s="141">
        <v>0</v>
      </c>
      <c r="D16" s="142">
        <v>1358.1</v>
      </c>
      <c r="E16" s="141">
        <v>958.0249999999999</v>
      </c>
      <c r="F16" s="140">
        <f t="shared" si="0"/>
        <v>2316.125</v>
      </c>
      <c r="G16" s="144">
        <f t="shared" si="1"/>
        <v>0.04388772488687015</v>
      </c>
      <c r="H16" s="143"/>
      <c r="I16" s="141"/>
      <c r="J16" s="142">
        <v>1388.157</v>
      </c>
      <c r="K16" s="141">
        <v>1278.3149999999998</v>
      </c>
      <c r="L16" s="140">
        <f t="shared" si="2"/>
        <v>2666.4719999999998</v>
      </c>
      <c r="M16" s="146">
        <f t="shared" si="3"/>
        <v>-0.13138971644930075</v>
      </c>
      <c r="N16" s="145"/>
      <c r="O16" s="141"/>
      <c r="P16" s="142">
        <v>4568.816999999999</v>
      </c>
      <c r="Q16" s="141">
        <v>3925.088</v>
      </c>
      <c r="R16" s="140">
        <f t="shared" si="4"/>
        <v>8493.904999999999</v>
      </c>
      <c r="S16" s="144">
        <f t="shared" si="5"/>
        <v>0.03532933394755097</v>
      </c>
      <c r="T16" s="143"/>
      <c r="U16" s="141"/>
      <c r="V16" s="142">
        <v>6297.256</v>
      </c>
      <c r="W16" s="141">
        <v>5735.366999999999</v>
      </c>
      <c r="X16" s="140">
        <f t="shared" si="6"/>
        <v>12032.623</v>
      </c>
      <c r="Y16" s="139">
        <f t="shared" si="7"/>
        <v>-0.29409364857521103</v>
      </c>
    </row>
    <row r="17" spans="1:25" ht="19.5" customHeight="1">
      <c r="A17" s="147" t="s">
        <v>193</v>
      </c>
      <c r="B17" s="145">
        <v>1423.7650000000003</v>
      </c>
      <c r="C17" s="141">
        <v>788.6659999999999</v>
      </c>
      <c r="D17" s="142">
        <v>0</v>
      </c>
      <c r="E17" s="141">
        <v>0</v>
      </c>
      <c r="F17" s="140">
        <f t="shared" si="0"/>
        <v>2212.4310000000005</v>
      </c>
      <c r="G17" s="144">
        <f t="shared" si="1"/>
        <v>0.04192285090795317</v>
      </c>
      <c r="H17" s="143">
        <v>1467.548</v>
      </c>
      <c r="I17" s="141">
        <v>792.343</v>
      </c>
      <c r="J17" s="142"/>
      <c r="K17" s="141"/>
      <c r="L17" s="140">
        <f t="shared" si="2"/>
        <v>2259.891</v>
      </c>
      <c r="M17" s="146">
        <f t="shared" si="3"/>
        <v>-0.021001012880709546</v>
      </c>
      <c r="N17" s="145">
        <v>6740.901</v>
      </c>
      <c r="O17" s="141">
        <v>3512.882</v>
      </c>
      <c r="P17" s="142"/>
      <c r="Q17" s="141"/>
      <c r="R17" s="140">
        <f t="shared" si="4"/>
        <v>10253.783</v>
      </c>
      <c r="S17" s="144">
        <f t="shared" si="5"/>
        <v>0.04264932605588608</v>
      </c>
      <c r="T17" s="143">
        <v>6947.8420000000015</v>
      </c>
      <c r="U17" s="141">
        <v>3901.216000000001</v>
      </c>
      <c r="V17" s="142"/>
      <c r="W17" s="141"/>
      <c r="X17" s="140">
        <f t="shared" si="6"/>
        <v>10849.058000000003</v>
      </c>
      <c r="Y17" s="139">
        <f t="shared" si="7"/>
        <v>-0.054868819025578386</v>
      </c>
    </row>
    <row r="18" spans="1:25" ht="19.5" customHeight="1">
      <c r="A18" s="147" t="s">
        <v>162</v>
      </c>
      <c r="B18" s="145">
        <v>1108.866</v>
      </c>
      <c r="C18" s="141">
        <v>814.766</v>
      </c>
      <c r="D18" s="142">
        <v>0</v>
      </c>
      <c r="E18" s="141">
        <v>0</v>
      </c>
      <c r="F18" s="140">
        <f t="shared" si="0"/>
        <v>1923.632</v>
      </c>
      <c r="G18" s="144">
        <f t="shared" si="1"/>
        <v>0.036450464460933585</v>
      </c>
      <c r="H18" s="143">
        <v>1587.1080000000002</v>
      </c>
      <c r="I18" s="141">
        <v>1438.299</v>
      </c>
      <c r="J18" s="142"/>
      <c r="K18" s="141"/>
      <c r="L18" s="140">
        <f t="shared" si="2"/>
        <v>3025.407</v>
      </c>
      <c r="M18" s="146">
        <f t="shared" si="3"/>
        <v>-0.36417414252032865</v>
      </c>
      <c r="N18" s="145">
        <v>5469.511</v>
      </c>
      <c r="O18" s="141">
        <v>4057.006</v>
      </c>
      <c r="P18" s="142"/>
      <c r="Q18" s="141"/>
      <c r="R18" s="140">
        <f t="shared" si="4"/>
        <v>9526.517</v>
      </c>
      <c r="S18" s="144">
        <f t="shared" si="5"/>
        <v>0.039624354222236</v>
      </c>
      <c r="T18" s="143">
        <v>9429.289999999999</v>
      </c>
      <c r="U18" s="141">
        <v>6534.386999999999</v>
      </c>
      <c r="V18" s="142"/>
      <c r="W18" s="141"/>
      <c r="X18" s="140">
        <f t="shared" si="6"/>
        <v>15963.676999999998</v>
      </c>
      <c r="Y18" s="139">
        <f t="shared" si="7"/>
        <v>-0.4032379256984465</v>
      </c>
    </row>
    <row r="19" spans="1:25" ht="19.5" customHeight="1">
      <c r="A19" s="147" t="s">
        <v>168</v>
      </c>
      <c r="B19" s="145">
        <v>0</v>
      </c>
      <c r="C19" s="141">
        <v>0</v>
      </c>
      <c r="D19" s="142">
        <v>1039.279</v>
      </c>
      <c r="E19" s="141">
        <v>295.881</v>
      </c>
      <c r="F19" s="140">
        <f t="shared" si="0"/>
        <v>1335.1599999999999</v>
      </c>
      <c r="G19" s="144">
        <f t="shared" si="1"/>
        <v>0.025299642618577815</v>
      </c>
      <c r="H19" s="143"/>
      <c r="I19" s="141"/>
      <c r="J19" s="142"/>
      <c r="K19" s="141"/>
      <c r="L19" s="140">
        <f t="shared" si="2"/>
        <v>0</v>
      </c>
      <c r="M19" s="146" t="str">
        <f t="shared" si="3"/>
        <v>         /0</v>
      </c>
      <c r="N19" s="145"/>
      <c r="O19" s="141"/>
      <c r="P19" s="142">
        <v>5698.619</v>
      </c>
      <c r="Q19" s="141">
        <v>1608.2260000000003</v>
      </c>
      <c r="R19" s="140">
        <f t="shared" si="4"/>
        <v>7306.845</v>
      </c>
      <c r="S19" s="144">
        <f t="shared" si="5"/>
        <v>0.030391906562175244</v>
      </c>
      <c r="T19" s="143"/>
      <c r="U19" s="141"/>
      <c r="V19" s="142"/>
      <c r="W19" s="141"/>
      <c r="X19" s="140">
        <f t="shared" si="6"/>
        <v>0</v>
      </c>
      <c r="Y19" s="139" t="str">
        <f t="shared" si="7"/>
        <v>         /0</v>
      </c>
    </row>
    <row r="20" spans="1:25" ht="19.5" customHeight="1">
      <c r="A20" s="147" t="s">
        <v>200</v>
      </c>
      <c r="B20" s="145">
        <v>653.2359999999999</v>
      </c>
      <c r="C20" s="141">
        <v>314.08900000000006</v>
      </c>
      <c r="D20" s="142">
        <v>0</v>
      </c>
      <c r="E20" s="141">
        <v>0</v>
      </c>
      <c r="F20" s="140">
        <f aca="true" t="shared" si="8" ref="F20:F25">SUM(B20:E20)</f>
        <v>967.3249999999999</v>
      </c>
      <c r="G20" s="144">
        <f aca="true" t="shared" si="9" ref="G20:G25">F20/$F$9</f>
        <v>0.01832962101621962</v>
      </c>
      <c r="H20" s="143">
        <v>111.052</v>
      </c>
      <c r="I20" s="141">
        <v>29.136</v>
      </c>
      <c r="J20" s="142"/>
      <c r="K20" s="141"/>
      <c r="L20" s="140">
        <f aca="true" t="shared" si="10" ref="L20:L25">SUM(H20:K20)</f>
        <v>140.18800000000002</v>
      </c>
      <c r="M20" s="146">
        <f aca="true" t="shared" si="11" ref="M20:M25">IF(ISERROR(F20/L20-1),"         /0",(F20/L20-1))</f>
        <v>5.900198305133106</v>
      </c>
      <c r="N20" s="145">
        <v>2731.866</v>
      </c>
      <c r="O20" s="141">
        <v>1231.174</v>
      </c>
      <c r="P20" s="142"/>
      <c r="Q20" s="141"/>
      <c r="R20" s="140">
        <f aca="true" t="shared" si="12" ref="R20:R25">SUM(N20:Q20)</f>
        <v>3963.04</v>
      </c>
      <c r="S20" s="144">
        <f aca="true" t="shared" si="13" ref="S20:S25">R20/$R$9</f>
        <v>0.016483768491347903</v>
      </c>
      <c r="T20" s="143">
        <v>111.052</v>
      </c>
      <c r="U20" s="141">
        <v>29.136</v>
      </c>
      <c r="V20" s="142"/>
      <c r="W20" s="141"/>
      <c r="X20" s="140">
        <f aca="true" t="shared" si="14" ref="X20:X25">SUM(T20:W20)</f>
        <v>140.18800000000002</v>
      </c>
      <c r="Y20" s="139" t="str">
        <f aca="true" t="shared" si="15" ref="Y20:Y25">IF(ISERROR(R20/X20-1),"         /0",IF(R20/X20&gt;5,"  *  ",(R20/X20-1)))</f>
        <v>  *  </v>
      </c>
    </row>
    <row r="21" spans="1:25" ht="19.5" customHeight="1">
      <c r="A21" s="147" t="s">
        <v>161</v>
      </c>
      <c r="B21" s="145">
        <v>406.65200000000004</v>
      </c>
      <c r="C21" s="141">
        <v>523.006</v>
      </c>
      <c r="D21" s="142">
        <v>0</v>
      </c>
      <c r="E21" s="141">
        <v>0</v>
      </c>
      <c r="F21" s="140">
        <f t="shared" si="8"/>
        <v>929.658</v>
      </c>
      <c r="G21" s="144">
        <f t="shared" si="9"/>
        <v>0.017615877615792728</v>
      </c>
      <c r="H21" s="143">
        <v>385.54099999999994</v>
      </c>
      <c r="I21" s="141">
        <v>243.892</v>
      </c>
      <c r="J21" s="142"/>
      <c r="K21" s="141"/>
      <c r="L21" s="140">
        <f t="shared" si="10"/>
        <v>629.433</v>
      </c>
      <c r="M21" s="146">
        <f t="shared" si="11"/>
        <v>0.4769768982560496</v>
      </c>
      <c r="N21" s="145">
        <v>1677.1989999999998</v>
      </c>
      <c r="O21" s="141">
        <v>1620.539</v>
      </c>
      <c r="P21" s="142"/>
      <c r="Q21" s="141"/>
      <c r="R21" s="140">
        <f t="shared" si="12"/>
        <v>3297.738</v>
      </c>
      <c r="S21" s="144">
        <f t="shared" si="13"/>
        <v>0.013716528154427069</v>
      </c>
      <c r="T21" s="143">
        <v>2432.742</v>
      </c>
      <c r="U21" s="141">
        <v>1518.2599999999998</v>
      </c>
      <c r="V21" s="142"/>
      <c r="W21" s="141"/>
      <c r="X21" s="140">
        <f t="shared" si="14"/>
        <v>3951.002</v>
      </c>
      <c r="Y21" s="139">
        <f t="shared" si="15"/>
        <v>-0.16534134885277207</v>
      </c>
    </row>
    <row r="22" spans="1:25" ht="19.5" customHeight="1">
      <c r="A22" s="147" t="s">
        <v>197</v>
      </c>
      <c r="B22" s="145">
        <v>613.76</v>
      </c>
      <c r="C22" s="141">
        <v>225.99800000000002</v>
      </c>
      <c r="D22" s="142">
        <v>0</v>
      </c>
      <c r="E22" s="141">
        <v>0</v>
      </c>
      <c r="F22" s="140">
        <f t="shared" si="8"/>
        <v>839.758</v>
      </c>
      <c r="G22" s="144">
        <f t="shared" si="9"/>
        <v>0.01591238299985895</v>
      </c>
      <c r="H22" s="143">
        <v>518.459</v>
      </c>
      <c r="I22" s="141">
        <v>208.83100000000002</v>
      </c>
      <c r="J22" s="142"/>
      <c r="K22" s="141"/>
      <c r="L22" s="140">
        <f t="shared" si="10"/>
        <v>727.29</v>
      </c>
      <c r="M22" s="146">
        <f t="shared" si="11"/>
        <v>0.15463982730410164</v>
      </c>
      <c r="N22" s="145">
        <v>2966.3689999999997</v>
      </c>
      <c r="O22" s="141">
        <v>1264.0850000000003</v>
      </c>
      <c r="P22" s="142"/>
      <c r="Q22" s="141"/>
      <c r="R22" s="140">
        <f t="shared" si="12"/>
        <v>4230.454</v>
      </c>
      <c r="S22" s="144">
        <f t="shared" si="13"/>
        <v>0.017596043529537097</v>
      </c>
      <c r="T22" s="143">
        <v>2450.2500000000005</v>
      </c>
      <c r="U22" s="141">
        <v>1263.175</v>
      </c>
      <c r="V22" s="142"/>
      <c r="W22" s="141"/>
      <c r="X22" s="140">
        <f t="shared" si="14"/>
        <v>3713.425</v>
      </c>
      <c r="Y22" s="139">
        <f t="shared" si="15"/>
        <v>0.1392323798110906</v>
      </c>
    </row>
    <row r="23" spans="1:25" ht="19.5" customHeight="1">
      <c r="A23" s="147" t="s">
        <v>196</v>
      </c>
      <c r="B23" s="145">
        <v>668.018</v>
      </c>
      <c r="C23" s="141">
        <v>0</v>
      </c>
      <c r="D23" s="142">
        <v>0</v>
      </c>
      <c r="E23" s="141">
        <v>0</v>
      </c>
      <c r="F23" s="140">
        <f t="shared" si="8"/>
        <v>668.018</v>
      </c>
      <c r="G23" s="144">
        <f t="shared" si="9"/>
        <v>0.012658120871488899</v>
      </c>
      <c r="H23" s="143">
        <v>735.906</v>
      </c>
      <c r="I23" s="141">
        <v>10.935</v>
      </c>
      <c r="J23" s="142"/>
      <c r="K23" s="141"/>
      <c r="L23" s="140">
        <f t="shared" si="10"/>
        <v>746.8409999999999</v>
      </c>
      <c r="M23" s="146">
        <f t="shared" si="11"/>
        <v>-0.10554187571383988</v>
      </c>
      <c r="N23" s="145">
        <v>4585.474</v>
      </c>
      <c r="O23" s="141">
        <v>123.02900000000001</v>
      </c>
      <c r="P23" s="142"/>
      <c r="Q23" s="141"/>
      <c r="R23" s="140">
        <f t="shared" si="12"/>
        <v>4708.503000000001</v>
      </c>
      <c r="S23" s="144">
        <f t="shared" si="13"/>
        <v>0.019584428467241587</v>
      </c>
      <c r="T23" s="143">
        <v>4172.882</v>
      </c>
      <c r="U23" s="141">
        <v>225.073</v>
      </c>
      <c r="V23" s="142"/>
      <c r="W23" s="141"/>
      <c r="X23" s="140">
        <f t="shared" si="14"/>
        <v>4397.955</v>
      </c>
      <c r="Y23" s="139">
        <f t="shared" si="15"/>
        <v>0.07061190939880024</v>
      </c>
    </row>
    <row r="24" spans="1:25" ht="19.5" customHeight="1">
      <c r="A24" s="147" t="s">
        <v>150</v>
      </c>
      <c r="B24" s="145">
        <v>370.532</v>
      </c>
      <c r="C24" s="141">
        <v>177.817</v>
      </c>
      <c r="D24" s="142">
        <v>0</v>
      </c>
      <c r="E24" s="141">
        <v>0</v>
      </c>
      <c r="F24" s="140">
        <f t="shared" si="8"/>
        <v>548.3489999999999</v>
      </c>
      <c r="G24" s="144">
        <f t="shared" si="9"/>
        <v>0.010390540257538067</v>
      </c>
      <c r="H24" s="143">
        <v>330.45799999999997</v>
      </c>
      <c r="I24" s="141">
        <v>142.644</v>
      </c>
      <c r="J24" s="142">
        <v>0.002</v>
      </c>
      <c r="K24" s="141">
        <v>0.265</v>
      </c>
      <c r="L24" s="140">
        <f t="shared" si="10"/>
        <v>473.36899999999997</v>
      </c>
      <c r="M24" s="146">
        <f t="shared" si="11"/>
        <v>0.15839651519216513</v>
      </c>
      <c r="N24" s="145">
        <v>1523.616</v>
      </c>
      <c r="O24" s="141">
        <v>815.8309999999999</v>
      </c>
      <c r="P24" s="142">
        <v>2.109</v>
      </c>
      <c r="Q24" s="141">
        <v>2.52</v>
      </c>
      <c r="R24" s="140">
        <f t="shared" si="12"/>
        <v>2344.076</v>
      </c>
      <c r="S24" s="144">
        <f t="shared" si="13"/>
        <v>0.009749890515898106</v>
      </c>
      <c r="T24" s="143">
        <v>1573.5890000000002</v>
      </c>
      <c r="U24" s="141">
        <v>585.3110000000001</v>
      </c>
      <c r="V24" s="142">
        <v>0.7729999999999999</v>
      </c>
      <c r="W24" s="141">
        <v>0.358</v>
      </c>
      <c r="X24" s="140">
        <f t="shared" si="14"/>
        <v>2160.031000000001</v>
      </c>
      <c r="Y24" s="139">
        <f t="shared" si="15"/>
        <v>0.08520479567191352</v>
      </c>
    </row>
    <row r="25" spans="1:25" ht="19.5" customHeight="1">
      <c r="A25" s="147" t="s">
        <v>171</v>
      </c>
      <c r="B25" s="145">
        <v>133.22899999999998</v>
      </c>
      <c r="C25" s="141">
        <v>402.168</v>
      </c>
      <c r="D25" s="142">
        <v>0</v>
      </c>
      <c r="E25" s="141">
        <v>0</v>
      </c>
      <c r="F25" s="140">
        <f t="shared" si="8"/>
        <v>535.3969999999999</v>
      </c>
      <c r="G25" s="144">
        <f t="shared" si="9"/>
        <v>0.010145115760701868</v>
      </c>
      <c r="H25" s="143">
        <v>179.66199999999998</v>
      </c>
      <c r="I25" s="141">
        <v>514.908</v>
      </c>
      <c r="J25" s="142"/>
      <c r="K25" s="141"/>
      <c r="L25" s="140">
        <f t="shared" si="10"/>
        <v>694.5699999999999</v>
      </c>
      <c r="M25" s="146">
        <f t="shared" si="11"/>
        <v>-0.22916768648228403</v>
      </c>
      <c r="N25" s="145">
        <v>990.6669999999999</v>
      </c>
      <c r="O25" s="141">
        <v>2155.19</v>
      </c>
      <c r="P25" s="142"/>
      <c r="Q25" s="141"/>
      <c r="R25" s="140">
        <f t="shared" si="12"/>
        <v>3145.857</v>
      </c>
      <c r="S25" s="144">
        <f t="shared" si="13"/>
        <v>0.013084798158708022</v>
      </c>
      <c r="T25" s="143">
        <v>940.299</v>
      </c>
      <c r="U25" s="141">
        <v>2551.625</v>
      </c>
      <c r="V25" s="142"/>
      <c r="W25" s="141"/>
      <c r="X25" s="140">
        <f t="shared" si="14"/>
        <v>3491.924</v>
      </c>
      <c r="Y25" s="139">
        <f t="shared" si="15"/>
        <v>-0.0991049633382628</v>
      </c>
    </row>
    <row r="26" spans="1:25" ht="19.5" customHeight="1">
      <c r="A26" s="147" t="s">
        <v>169</v>
      </c>
      <c r="B26" s="145">
        <v>216.62999999999994</v>
      </c>
      <c r="C26" s="141">
        <v>302.351</v>
      </c>
      <c r="D26" s="142">
        <v>0</v>
      </c>
      <c r="E26" s="141">
        <v>0</v>
      </c>
      <c r="F26" s="140">
        <f aca="true" t="shared" si="16" ref="F26:F32">SUM(B26:E26)</f>
        <v>518.981</v>
      </c>
      <c r="G26" s="144">
        <f aca="true" t="shared" si="17" ref="G26:G32">F26/$F$9</f>
        <v>0.009834052717151603</v>
      </c>
      <c r="H26" s="143">
        <v>146.368</v>
      </c>
      <c r="I26" s="141">
        <v>26.39</v>
      </c>
      <c r="J26" s="142"/>
      <c r="K26" s="141"/>
      <c r="L26" s="140">
        <f aca="true" t="shared" si="18" ref="L26:L32">SUM(H26:K26)</f>
        <v>172.75799999999998</v>
      </c>
      <c r="M26" s="146">
        <f aca="true" t="shared" si="19" ref="M26:M32">IF(ISERROR(F26/L26-1),"         /0",(F26/L26-1))</f>
        <v>2.0040924298730016</v>
      </c>
      <c r="N26" s="145">
        <v>1025.3509999999999</v>
      </c>
      <c r="O26" s="141">
        <v>788.7979999999999</v>
      </c>
      <c r="P26" s="142"/>
      <c r="Q26" s="141"/>
      <c r="R26" s="140">
        <f aca="true" t="shared" si="20" ref="R26:R32">SUM(N26:Q26)</f>
        <v>1814.149</v>
      </c>
      <c r="S26" s="144">
        <f aca="true" t="shared" si="21" ref="S26:S32">R26/$R$9</f>
        <v>0.007545725535147338</v>
      </c>
      <c r="T26" s="143">
        <v>1051.977</v>
      </c>
      <c r="U26" s="141">
        <v>451.76900000000006</v>
      </c>
      <c r="V26" s="142"/>
      <c r="W26" s="141"/>
      <c r="X26" s="140">
        <f aca="true" t="shared" si="22" ref="X26:X32">SUM(T26:W26)</f>
        <v>1503.746</v>
      </c>
      <c r="Y26" s="139">
        <f aca="true" t="shared" si="23" ref="Y26:Y32">IF(ISERROR(R26/X26-1),"         /0",IF(R26/X26&gt;5,"  *  ",(R26/X26-1)))</f>
        <v>0.20641983420072263</v>
      </c>
    </row>
    <row r="27" spans="1:25" ht="19.5" customHeight="1">
      <c r="A27" s="147" t="s">
        <v>199</v>
      </c>
      <c r="B27" s="145">
        <v>350.888</v>
      </c>
      <c r="C27" s="141">
        <v>126.147</v>
      </c>
      <c r="D27" s="142">
        <v>0</v>
      </c>
      <c r="E27" s="141">
        <v>0</v>
      </c>
      <c r="F27" s="140">
        <f>SUM(B27:E27)</f>
        <v>477.03499999999997</v>
      </c>
      <c r="G27" s="144">
        <f>F27/$F$9</f>
        <v>0.009039227520711577</v>
      </c>
      <c r="H27" s="143">
        <v>254.07</v>
      </c>
      <c r="I27" s="141">
        <v>164.397</v>
      </c>
      <c r="J27" s="142"/>
      <c r="K27" s="141"/>
      <c r="L27" s="140">
        <f>SUM(H27:K27)</f>
        <v>418.467</v>
      </c>
      <c r="M27" s="146">
        <f>IF(ISERROR(F27/L27-1),"         /0",(F27/L27-1))</f>
        <v>0.13995846745382545</v>
      </c>
      <c r="N27" s="145">
        <v>1955.348</v>
      </c>
      <c r="O27" s="141">
        <v>584.647</v>
      </c>
      <c r="P27" s="142"/>
      <c r="Q27" s="141"/>
      <c r="R27" s="140">
        <f>SUM(N27:Q27)</f>
        <v>2539.995</v>
      </c>
      <c r="S27" s="144">
        <f>R27/$R$9</f>
        <v>0.010564791056658833</v>
      </c>
      <c r="T27" s="143">
        <v>1474.798</v>
      </c>
      <c r="U27" s="141">
        <v>754.7359999999999</v>
      </c>
      <c r="V27" s="142"/>
      <c r="W27" s="141"/>
      <c r="X27" s="140">
        <f>SUM(T27:W27)</f>
        <v>2229.5339999999997</v>
      </c>
      <c r="Y27" s="139">
        <f>IF(ISERROR(R27/X27-1),"         /0",IF(R27/X27&gt;5,"  *  ",(R27/X27-1)))</f>
        <v>0.13924927810026677</v>
      </c>
    </row>
    <row r="28" spans="1:25" ht="19.5" customHeight="1">
      <c r="A28" s="147" t="s">
        <v>176</v>
      </c>
      <c r="B28" s="145">
        <v>174.942</v>
      </c>
      <c r="C28" s="141">
        <v>293.854</v>
      </c>
      <c r="D28" s="142">
        <v>0</v>
      </c>
      <c r="E28" s="141">
        <v>0</v>
      </c>
      <c r="F28" s="140">
        <f t="shared" si="16"/>
        <v>468.796</v>
      </c>
      <c r="G28" s="144">
        <f t="shared" si="17"/>
        <v>0.008883108586999915</v>
      </c>
      <c r="H28" s="143">
        <v>171.631</v>
      </c>
      <c r="I28" s="141">
        <v>201.452</v>
      </c>
      <c r="J28" s="142"/>
      <c r="K28" s="141"/>
      <c r="L28" s="140">
        <f t="shared" si="18"/>
        <v>373.08299999999997</v>
      </c>
      <c r="M28" s="146">
        <f t="shared" si="19"/>
        <v>0.25654613048570973</v>
      </c>
      <c r="N28" s="145">
        <v>732.993</v>
      </c>
      <c r="O28" s="141">
        <v>1377.69</v>
      </c>
      <c r="P28" s="142"/>
      <c r="Q28" s="141"/>
      <c r="R28" s="140">
        <f t="shared" si="20"/>
        <v>2110.683</v>
      </c>
      <c r="S28" s="144">
        <f t="shared" si="21"/>
        <v>0.008779121565925065</v>
      </c>
      <c r="T28" s="143">
        <v>673.505</v>
      </c>
      <c r="U28" s="141">
        <v>786.5409999999999</v>
      </c>
      <c r="V28" s="142"/>
      <c r="W28" s="141"/>
      <c r="X28" s="140">
        <f t="shared" si="22"/>
        <v>1460.0459999999998</v>
      </c>
      <c r="Y28" s="139">
        <f t="shared" si="23"/>
        <v>0.4456277404958475</v>
      </c>
    </row>
    <row r="29" spans="1:25" ht="19.5" customHeight="1">
      <c r="A29" s="147" t="s">
        <v>198</v>
      </c>
      <c r="B29" s="145">
        <v>268.883</v>
      </c>
      <c r="C29" s="141">
        <v>194.115</v>
      </c>
      <c r="D29" s="142">
        <v>0</v>
      </c>
      <c r="E29" s="141">
        <v>0</v>
      </c>
      <c r="F29" s="140">
        <f t="shared" si="16"/>
        <v>462.998</v>
      </c>
      <c r="G29" s="144">
        <f t="shared" si="17"/>
        <v>0.008773243606096867</v>
      </c>
      <c r="H29" s="143">
        <v>249.784</v>
      </c>
      <c r="I29" s="141">
        <v>83.619</v>
      </c>
      <c r="J29" s="142"/>
      <c r="K29" s="141"/>
      <c r="L29" s="140">
        <f t="shared" si="18"/>
        <v>333.403</v>
      </c>
      <c r="M29" s="146">
        <f t="shared" si="19"/>
        <v>0.38870376091396897</v>
      </c>
      <c r="N29" s="145">
        <v>1638.533</v>
      </c>
      <c r="O29" s="141">
        <v>758.09</v>
      </c>
      <c r="P29" s="142">
        <v>152.362</v>
      </c>
      <c r="Q29" s="141">
        <v>12.477</v>
      </c>
      <c r="R29" s="140">
        <f t="shared" si="20"/>
        <v>2561.462</v>
      </c>
      <c r="S29" s="144">
        <f t="shared" si="21"/>
        <v>0.010654080354320165</v>
      </c>
      <c r="T29" s="143">
        <v>1318.719</v>
      </c>
      <c r="U29" s="141">
        <v>395.951</v>
      </c>
      <c r="V29" s="142"/>
      <c r="W29" s="141"/>
      <c r="X29" s="140">
        <f t="shared" si="22"/>
        <v>1714.67</v>
      </c>
      <c r="Y29" s="139">
        <f t="shared" si="23"/>
        <v>0.4938512950013705</v>
      </c>
    </row>
    <row r="30" spans="1:25" ht="19.5" customHeight="1">
      <c r="A30" s="147" t="s">
        <v>170</v>
      </c>
      <c r="B30" s="145">
        <v>97.565</v>
      </c>
      <c r="C30" s="141">
        <v>290.43899999999996</v>
      </c>
      <c r="D30" s="142">
        <v>0</v>
      </c>
      <c r="E30" s="141">
        <v>0</v>
      </c>
      <c r="F30" s="140">
        <f t="shared" si="16"/>
        <v>388.00399999999996</v>
      </c>
      <c r="G30" s="144">
        <f t="shared" si="17"/>
        <v>0.007352199387772752</v>
      </c>
      <c r="H30" s="143">
        <v>71.637</v>
      </c>
      <c r="I30" s="141">
        <v>226.124</v>
      </c>
      <c r="J30" s="142"/>
      <c r="K30" s="141"/>
      <c r="L30" s="140">
        <f t="shared" si="18"/>
        <v>297.76099999999997</v>
      </c>
      <c r="M30" s="146">
        <f t="shared" si="19"/>
        <v>0.3030719268137869</v>
      </c>
      <c r="N30" s="145">
        <v>451.56300000000005</v>
      </c>
      <c r="O30" s="141">
        <v>1237.25</v>
      </c>
      <c r="P30" s="142"/>
      <c r="Q30" s="141"/>
      <c r="R30" s="140">
        <f t="shared" si="20"/>
        <v>1688.813</v>
      </c>
      <c r="S30" s="144">
        <f t="shared" si="21"/>
        <v>0.007024406142047199</v>
      </c>
      <c r="T30" s="143">
        <v>454.685</v>
      </c>
      <c r="U30" s="141">
        <v>1101.678</v>
      </c>
      <c r="V30" s="142">
        <v>0</v>
      </c>
      <c r="W30" s="141">
        <v>0.03</v>
      </c>
      <c r="X30" s="140">
        <f t="shared" si="22"/>
        <v>1556.393</v>
      </c>
      <c r="Y30" s="139">
        <f t="shared" si="23"/>
        <v>0.0850813387107241</v>
      </c>
    </row>
    <row r="31" spans="1:25" ht="19.5" customHeight="1">
      <c r="A31" s="147" t="s">
        <v>248</v>
      </c>
      <c r="B31" s="145">
        <v>0</v>
      </c>
      <c r="C31" s="141">
        <v>0</v>
      </c>
      <c r="D31" s="142">
        <v>210.855</v>
      </c>
      <c r="E31" s="141">
        <v>26.969</v>
      </c>
      <c r="F31" s="140">
        <f t="shared" si="16"/>
        <v>237.82399999999998</v>
      </c>
      <c r="G31" s="144">
        <f t="shared" si="17"/>
        <v>0.004506472786872473</v>
      </c>
      <c r="H31" s="143"/>
      <c r="I31" s="141"/>
      <c r="J31" s="142">
        <v>256.478</v>
      </c>
      <c r="K31" s="141">
        <v>21.603</v>
      </c>
      <c r="L31" s="140">
        <f t="shared" si="18"/>
        <v>278.081</v>
      </c>
      <c r="M31" s="146">
        <f t="shared" si="19"/>
        <v>-0.1447671721548759</v>
      </c>
      <c r="N31" s="145"/>
      <c r="O31" s="141"/>
      <c r="P31" s="142">
        <v>837.29</v>
      </c>
      <c r="Q31" s="141">
        <v>141.25</v>
      </c>
      <c r="R31" s="140">
        <f t="shared" si="20"/>
        <v>978.54</v>
      </c>
      <c r="S31" s="144">
        <f t="shared" si="21"/>
        <v>0.004070114563447146</v>
      </c>
      <c r="T31" s="143"/>
      <c r="U31" s="141"/>
      <c r="V31" s="142">
        <v>1380.4340000000002</v>
      </c>
      <c r="W31" s="141">
        <v>112.815</v>
      </c>
      <c r="X31" s="140">
        <f t="shared" si="22"/>
        <v>1493.2490000000003</v>
      </c>
      <c r="Y31" s="139">
        <f t="shared" si="23"/>
        <v>-0.34469067114727703</v>
      </c>
    </row>
    <row r="32" spans="1:25" ht="19.5" customHeight="1">
      <c r="A32" s="147" t="s">
        <v>175</v>
      </c>
      <c r="B32" s="145">
        <v>10.68</v>
      </c>
      <c r="C32" s="141">
        <v>214.46099999999998</v>
      </c>
      <c r="D32" s="142">
        <v>0</v>
      </c>
      <c r="E32" s="141">
        <v>0</v>
      </c>
      <c r="F32" s="140">
        <f t="shared" si="16"/>
        <v>225.141</v>
      </c>
      <c r="G32" s="144">
        <f t="shared" si="17"/>
        <v>0.004266145509743573</v>
      </c>
      <c r="H32" s="143">
        <v>23.187</v>
      </c>
      <c r="I32" s="141">
        <v>273.807</v>
      </c>
      <c r="J32" s="142"/>
      <c r="K32" s="141"/>
      <c r="L32" s="140">
        <f t="shared" si="18"/>
        <v>296.994</v>
      </c>
      <c r="M32" s="146">
        <f t="shared" si="19"/>
        <v>-0.2419341804884948</v>
      </c>
      <c r="N32" s="145">
        <v>46.760999999999996</v>
      </c>
      <c r="O32" s="141">
        <v>1004.6400000000001</v>
      </c>
      <c r="P32" s="142"/>
      <c r="Q32" s="141"/>
      <c r="R32" s="140">
        <f t="shared" si="20"/>
        <v>1051.401</v>
      </c>
      <c r="S32" s="144">
        <f t="shared" si="21"/>
        <v>0.0043731707667779484</v>
      </c>
      <c r="T32" s="143">
        <v>85.834</v>
      </c>
      <c r="U32" s="141">
        <v>1277.83</v>
      </c>
      <c r="V32" s="142"/>
      <c r="W32" s="141"/>
      <c r="X32" s="140">
        <f t="shared" si="22"/>
        <v>1363.664</v>
      </c>
      <c r="Y32" s="139">
        <f t="shared" si="23"/>
        <v>-0.228988225838623</v>
      </c>
    </row>
    <row r="33" spans="1:25" ht="19.5" customHeight="1">
      <c r="A33" s="147" t="s">
        <v>179</v>
      </c>
      <c r="B33" s="145">
        <v>26.139</v>
      </c>
      <c r="C33" s="141">
        <v>187.025</v>
      </c>
      <c r="D33" s="142">
        <v>0</v>
      </c>
      <c r="E33" s="141">
        <v>0</v>
      </c>
      <c r="F33" s="140">
        <f aca="true" t="shared" si="24" ref="F33:F43">SUM(B33:E33)</f>
        <v>213.16400000000002</v>
      </c>
      <c r="G33" s="144">
        <f aca="true" t="shared" si="25" ref="G33:G43">F33/$F$9</f>
        <v>0.0040391960657498146</v>
      </c>
      <c r="H33" s="143">
        <v>64.66</v>
      </c>
      <c r="I33" s="141">
        <v>200.245</v>
      </c>
      <c r="J33" s="142"/>
      <c r="K33" s="141"/>
      <c r="L33" s="140">
        <f aca="true" t="shared" si="26" ref="L33:L43">SUM(H33:K33)</f>
        <v>264.905</v>
      </c>
      <c r="M33" s="146">
        <f>IF(ISERROR(F33/L33-1),"         /0",(F33/L33-1))</f>
        <v>-0.19531907665011972</v>
      </c>
      <c r="N33" s="145">
        <v>206.312</v>
      </c>
      <c r="O33" s="141">
        <v>825.7239999999999</v>
      </c>
      <c r="P33" s="142"/>
      <c r="Q33" s="141"/>
      <c r="R33" s="140">
        <f aca="true" t="shared" si="27" ref="R33:R43">SUM(N33:Q33)</f>
        <v>1032.036</v>
      </c>
      <c r="S33" s="144">
        <f aca="true" t="shared" si="28" ref="S33:S43">R33/$R$9</f>
        <v>0.0042926244748316255</v>
      </c>
      <c r="T33" s="143">
        <v>330.182</v>
      </c>
      <c r="U33" s="141">
        <v>913.703</v>
      </c>
      <c r="V33" s="142"/>
      <c r="W33" s="141"/>
      <c r="X33" s="140">
        <f aca="true" t="shared" si="29" ref="X33:X43">SUM(T33:W33)</f>
        <v>1243.885</v>
      </c>
      <c r="Y33" s="139">
        <f aca="true" t="shared" si="30" ref="Y33:Y43">IF(ISERROR(R33/X33-1),"         /0",IF(R33/X33&gt;5,"  *  ",(R33/X33-1)))</f>
        <v>-0.17031236810476846</v>
      </c>
    </row>
    <row r="34" spans="1:25" ht="19.5" customHeight="1">
      <c r="A34" s="147" t="s">
        <v>183</v>
      </c>
      <c r="B34" s="145">
        <v>144.418</v>
      </c>
      <c r="C34" s="141">
        <v>39.518</v>
      </c>
      <c r="D34" s="142">
        <v>0</v>
      </c>
      <c r="E34" s="141">
        <v>0</v>
      </c>
      <c r="F34" s="140">
        <f t="shared" si="24"/>
        <v>183.936</v>
      </c>
      <c r="G34" s="144">
        <f t="shared" si="25"/>
        <v>0.003485361353463802</v>
      </c>
      <c r="H34" s="143">
        <v>89.033</v>
      </c>
      <c r="I34" s="141">
        <v>61.564</v>
      </c>
      <c r="J34" s="142"/>
      <c r="K34" s="141"/>
      <c r="L34" s="140">
        <f t="shared" si="26"/>
        <v>150.597</v>
      </c>
      <c r="M34" s="146">
        <f>IF(ISERROR(F34/L34-1),"         /0",(F34/L34-1))</f>
        <v>0.2213789119305165</v>
      </c>
      <c r="N34" s="145">
        <v>448.374</v>
      </c>
      <c r="O34" s="141">
        <v>260.938</v>
      </c>
      <c r="P34" s="142"/>
      <c r="Q34" s="141"/>
      <c r="R34" s="140">
        <f t="shared" si="27"/>
        <v>709.312</v>
      </c>
      <c r="S34" s="144">
        <f t="shared" si="28"/>
        <v>0.002950294419469641</v>
      </c>
      <c r="T34" s="143">
        <v>328.245</v>
      </c>
      <c r="U34" s="141">
        <v>343.11100000000005</v>
      </c>
      <c r="V34" s="142"/>
      <c r="W34" s="141"/>
      <c r="X34" s="140">
        <f t="shared" si="29"/>
        <v>671.356</v>
      </c>
      <c r="Y34" s="139">
        <f t="shared" si="30"/>
        <v>0.05653632350049742</v>
      </c>
    </row>
    <row r="35" spans="1:25" ht="19.5" customHeight="1">
      <c r="A35" s="147" t="s">
        <v>184</v>
      </c>
      <c r="B35" s="145">
        <v>86.193</v>
      </c>
      <c r="C35" s="141">
        <v>75.957</v>
      </c>
      <c r="D35" s="142">
        <v>0</v>
      </c>
      <c r="E35" s="141">
        <v>0</v>
      </c>
      <c r="F35" s="140">
        <f t="shared" si="24"/>
        <v>162.14999999999998</v>
      </c>
      <c r="G35" s="144">
        <f t="shared" si="25"/>
        <v>0.0030725434034890144</v>
      </c>
      <c r="H35" s="143">
        <v>60.987</v>
      </c>
      <c r="I35" s="141">
        <v>61.354</v>
      </c>
      <c r="J35" s="142"/>
      <c r="K35" s="141"/>
      <c r="L35" s="140">
        <f t="shared" si="26"/>
        <v>122.34100000000001</v>
      </c>
      <c r="M35" s="146">
        <f>IF(ISERROR(F35/L35-1),"         /0",(F35/L35-1))</f>
        <v>0.3253937764118322</v>
      </c>
      <c r="N35" s="145">
        <v>460.823</v>
      </c>
      <c r="O35" s="141">
        <v>455.015</v>
      </c>
      <c r="P35" s="142"/>
      <c r="Q35" s="141"/>
      <c r="R35" s="140">
        <f t="shared" si="27"/>
        <v>915.838</v>
      </c>
      <c r="S35" s="144">
        <f t="shared" si="28"/>
        <v>0.0038093134481557295</v>
      </c>
      <c r="T35" s="143">
        <v>387.92900000000003</v>
      </c>
      <c r="U35" s="141">
        <v>310.571</v>
      </c>
      <c r="V35" s="142"/>
      <c r="W35" s="141"/>
      <c r="X35" s="140">
        <f t="shared" si="29"/>
        <v>698.5</v>
      </c>
      <c r="Y35" s="139">
        <f t="shared" si="30"/>
        <v>0.3111496062992125</v>
      </c>
    </row>
    <row r="36" spans="1:25" ht="19.5" customHeight="1">
      <c r="A36" s="147" t="s">
        <v>173</v>
      </c>
      <c r="B36" s="145">
        <v>84.79899999999999</v>
      </c>
      <c r="C36" s="141">
        <v>51.666000000000004</v>
      </c>
      <c r="D36" s="142">
        <v>0</v>
      </c>
      <c r="E36" s="141">
        <v>0</v>
      </c>
      <c r="F36" s="140">
        <f t="shared" si="24"/>
        <v>136.465</v>
      </c>
      <c r="G36" s="144">
        <f t="shared" si="25"/>
        <v>0.002585844190916611</v>
      </c>
      <c r="H36" s="143">
        <v>150.14800000000002</v>
      </c>
      <c r="I36" s="141">
        <v>108.48599999999999</v>
      </c>
      <c r="J36" s="142"/>
      <c r="K36" s="141"/>
      <c r="L36" s="140">
        <f t="shared" si="26"/>
        <v>258.634</v>
      </c>
      <c r="M36" s="146" t="s">
        <v>50</v>
      </c>
      <c r="N36" s="145">
        <v>402.935</v>
      </c>
      <c r="O36" s="141">
        <v>299.565</v>
      </c>
      <c r="P36" s="142">
        <v>0.35</v>
      </c>
      <c r="Q36" s="141">
        <v>0</v>
      </c>
      <c r="R36" s="140">
        <f t="shared" si="27"/>
        <v>702.85</v>
      </c>
      <c r="S36" s="144">
        <f t="shared" si="28"/>
        <v>0.002923416539864315</v>
      </c>
      <c r="T36" s="143">
        <v>643.14</v>
      </c>
      <c r="U36" s="141">
        <v>544.2140000000002</v>
      </c>
      <c r="V36" s="142"/>
      <c r="W36" s="141"/>
      <c r="X36" s="140">
        <f t="shared" si="29"/>
        <v>1187.3540000000003</v>
      </c>
      <c r="Y36" s="139">
        <f t="shared" si="30"/>
        <v>-0.4080535375296669</v>
      </c>
    </row>
    <row r="37" spans="1:25" ht="19.5" customHeight="1">
      <c r="A37" s="147" t="s">
        <v>178</v>
      </c>
      <c r="B37" s="145">
        <v>56.208999999999996</v>
      </c>
      <c r="C37" s="141">
        <v>78.976</v>
      </c>
      <c r="D37" s="142">
        <v>0</v>
      </c>
      <c r="E37" s="141">
        <v>0</v>
      </c>
      <c r="F37" s="140">
        <f t="shared" si="24"/>
        <v>135.185</v>
      </c>
      <c r="G37" s="144">
        <f t="shared" si="25"/>
        <v>0.0025615897625696116</v>
      </c>
      <c r="H37" s="143">
        <v>94.659</v>
      </c>
      <c r="I37" s="141">
        <v>55.63</v>
      </c>
      <c r="J37" s="142"/>
      <c r="K37" s="141"/>
      <c r="L37" s="140">
        <f t="shared" si="26"/>
        <v>150.28900000000002</v>
      </c>
      <c r="M37" s="146">
        <f aca="true" t="shared" si="31" ref="M37:M43">IF(ISERROR(F37/L37-1),"         /0",(F37/L37-1))</f>
        <v>-0.10049970390381202</v>
      </c>
      <c r="N37" s="145">
        <v>280.93</v>
      </c>
      <c r="O37" s="141">
        <v>296.64599999999996</v>
      </c>
      <c r="P37" s="142"/>
      <c r="Q37" s="141"/>
      <c r="R37" s="140">
        <f t="shared" si="27"/>
        <v>577.576</v>
      </c>
      <c r="S37" s="144">
        <f t="shared" si="28"/>
        <v>0.0024023550279983945</v>
      </c>
      <c r="T37" s="143">
        <v>449.80199999999996</v>
      </c>
      <c r="U37" s="141">
        <v>276.0420000000001</v>
      </c>
      <c r="V37" s="142"/>
      <c r="W37" s="141"/>
      <c r="X37" s="140">
        <f t="shared" si="29"/>
        <v>725.844</v>
      </c>
      <c r="Y37" s="139">
        <f t="shared" si="30"/>
        <v>-0.20426978799852313</v>
      </c>
    </row>
    <row r="38" spans="1:25" ht="19.5" customHeight="1">
      <c r="A38" s="147" t="s">
        <v>174</v>
      </c>
      <c r="B38" s="145">
        <v>66.026</v>
      </c>
      <c r="C38" s="141">
        <v>42.198</v>
      </c>
      <c r="D38" s="142">
        <v>0</v>
      </c>
      <c r="E38" s="141">
        <v>0</v>
      </c>
      <c r="F38" s="140">
        <f t="shared" si="24"/>
        <v>108.22399999999999</v>
      </c>
      <c r="G38" s="144">
        <f t="shared" si="25"/>
        <v>0.002050711916738792</v>
      </c>
      <c r="H38" s="143">
        <v>68.08200000000001</v>
      </c>
      <c r="I38" s="141">
        <v>60.216</v>
      </c>
      <c r="J38" s="142"/>
      <c r="K38" s="141"/>
      <c r="L38" s="140">
        <f t="shared" si="26"/>
        <v>128.298</v>
      </c>
      <c r="M38" s="146">
        <f t="shared" si="31"/>
        <v>-0.156463857581568</v>
      </c>
      <c r="N38" s="145">
        <v>323.82200000000006</v>
      </c>
      <c r="O38" s="141">
        <v>197.92000000000002</v>
      </c>
      <c r="P38" s="142"/>
      <c r="Q38" s="141"/>
      <c r="R38" s="140">
        <f t="shared" si="27"/>
        <v>521.7420000000001</v>
      </c>
      <c r="S38" s="144">
        <f t="shared" si="28"/>
        <v>0.002170120498458971</v>
      </c>
      <c r="T38" s="143">
        <v>292.094</v>
      </c>
      <c r="U38" s="141">
        <v>229.385</v>
      </c>
      <c r="V38" s="142"/>
      <c r="W38" s="141"/>
      <c r="X38" s="140">
        <f t="shared" si="29"/>
        <v>521.479</v>
      </c>
      <c r="Y38" s="139">
        <f t="shared" si="30"/>
        <v>0.0005043347862523362</v>
      </c>
    </row>
    <row r="39" spans="1:25" ht="19.5" customHeight="1">
      <c r="A39" s="147" t="s">
        <v>177</v>
      </c>
      <c r="B39" s="145">
        <v>62.934999999999995</v>
      </c>
      <c r="C39" s="141">
        <v>31.002</v>
      </c>
      <c r="D39" s="142">
        <v>1.17</v>
      </c>
      <c r="E39" s="141">
        <v>0.97</v>
      </c>
      <c r="F39" s="140">
        <f t="shared" si="24"/>
        <v>96.077</v>
      </c>
      <c r="G39" s="144">
        <f t="shared" si="25"/>
        <v>0.0018205411814801978</v>
      </c>
      <c r="H39" s="143">
        <v>37.004999999999995</v>
      </c>
      <c r="I39" s="141">
        <v>16.314</v>
      </c>
      <c r="J39" s="142">
        <v>0</v>
      </c>
      <c r="K39" s="141">
        <v>0</v>
      </c>
      <c r="L39" s="140">
        <f t="shared" si="26"/>
        <v>53.318999999999996</v>
      </c>
      <c r="M39" s="146">
        <f t="shared" si="31"/>
        <v>0.8019280181548794</v>
      </c>
      <c r="N39" s="145">
        <v>319.711</v>
      </c>
      <c r="O39" s="141">
        <v>156.429</v>
      </c>
      <c r="P39" s="142">
        <v>1.8699999999999999</v>
      </c>
      <c r="Q39" s="141">
        <v>3.8179999999999996</v>
      </c>
      <c r="R39" s="140">
        <f t="shared" si="27"/>
        <v>481.828</v>
      </c>
      <c r="S39" s="144">
        <f t="shared" si="28"/>
        <v>0.0020041032148676715</v>
      </c>
      <c r="T39" s="143">
        <v>255.27499999999995</v>
      </c>
      <c r="U39" s="141">
        <v>92.59900000000002</v>
      </c>
      <c r="V39" s="142">
        <v>0</v>
      </c>
      <c r="W39" s="141">
        <v>0</v>
      </c>
      <c r="X39" s="140">
        <f t="shared" si="29"/>
        <v>347.87399999999997</v>
      </c>
      <c r="Y39" s="139">
        <f t="shared" si="30"/>
        <v>0.3850647073365645</v>
      </c>
    </row>
    <row r="40" spans="1:25" ht="19.5" customHeight="1">
      <c r="A40" s="147" t="s">
        <v>164</v>
      </c>
      <c r="B40" s="145">
        <v>0</v>
      </c>
      <c r="C40" s="141">
        <v>0</v>
      </c>
      <c r="D40" s="142">
        <v>40.29099999999999</v>
      </c>
      <c r="E40" s="141">
        <v>49.082</v>
      </c>
      <c r="F40" s="140">
        <f t="shared" si="24"/>
        <v>89.37299999999999</v>
      </c>
      <c r="G40" s="144">
        <f t="shared" si="25"/>
        <v>0.0016935086130127888</v>
      </c>
      <c r="H40" s="143"/>
      <c r="I40" s="141"/>
      <c r="J40" s="142">
        <v>15.100000000000001</v>
      </c>
      <c r="K40" s="141">
        <v>13.5</v>
      </c>
      <c r="L40" s="140">
        <f t="shared" si="26"/>
        <v>28.6</v>
      </c>
      <c r="M40" s="146">
        <f t="shared" si="31"/>
        <v>2.1249300699300693</v>
      </c>
      <c r="N40" s="145"/>
      <c r="O40" s="141"/>
      <c r="P40" s="142">
        <v>189.59099999999998</v>
      </c>
      <c r="Q40" s="141">
        <v>180.28199999999998</v>
      </c>
      <c r="R40" s="140">
        <f t="shared" si="27"/>
        <v>369.87299999999993</v>
      </c>
      <c r="S40" s="144">
        <f t="shared" si="28"/>
        <v>0.0015384404152368693</v>
      </c>
      <c r="T40" s="143"/>
      <c r="U40" s="141"/>
      <c r="V40" s="142">
        <v>15.100000000000001</v>
      </c>
      <c r="W40" s="141">
        <v>13.5</v>
      </c>
      <c r="X40" s="140">
        <f t="shared" si="29"/>
        <v>28.6</v>
      </c>
      <c r="Y40" s="139" t="str">
        <f t="shared" si="30"/>
        <v>  *  </v>
      </c>
    </row>
    <row r="41" spans="1:25" ht="19.5" customHeight="1">
      <c r="A41" s="147" t="s">
        <v>352</v>
      </c>
      <c r="B41" s="145">
        <v>57.21200000000001</v>
      </c>
      <c r="C41" s="141">
        <v>29.711</v>
      </c>
      <c r="D41" s="142">
        <v>0</v>
      </c>
      <c r="E41" s="141">
        <v>0</v>
      </c>
      <c r="F41" s="140">
        <f t="shared" si="24"/>
        <v>86.923</v>
      </c>
      <c r="G41" s="144">
        <f t="shared" si="25"/>
        <v>0.0016470841212548606</v>
      </c>
      <c r="H41" s="143"/>
      <c r="I41" s="141"/>
      <c r="J41" s="142"/>
      <c r="K41" s="141"/>
      <c r="L41" s="140">
        <f t="shared" si="26"/>
        <v>0</v>
      </c>
      <c r="M41" s="146" t="str">
        <f t="shared" si="31"/>
        <v>         /0</v>
      </c>
      <c r="N41" s="145">
        <v>185.306</v>
      </c>
      <c r="O41" s="141">
        <v>67.517</v>
      </c>
      <c r="P41" s="142"/>
      <c r="Q41" s="141"/>
      <c r="R41" s="140">
        <f t="shared" si="27"/>
        <v>252.823</v>
      </c>
      <c r="S41" s="144">
        <f t="shared" si="28"/>
        <v>0.00105158560127782</v>
      </c>
      <c r="T41" s="143"/>
      <c r="U41" s="141"/>
      <c r="V41" s="142"/>
      <c r="W41" s="141"/>
      <c r="X41" s="140">
        <f t="shared" si="29"/>
        <v>0</v>
      </c>
      <c r="Y41" s="139" t="str">
        <f t="shared" si="30"/>
        <v>         /0</v>
      </c>
    </row>
    <row r="42" spans="1:25" ht="19.5" customHeight="1">
      <c r="A42" s="147" t="s">
        <v>246</v>
      </c>
      <c r="B42" s="145">
        <v>24.097</v>
      </c>
      <c r="C42" s="141">
        <v>0</v>
      </c>
      <c r="D42" s="142">
        <v>55.72</v>
      </c>
      <c r="E42" s="141">
        <v>0</v>
      </c>
      <c r="F42" s="140">
        <f t="shared" si="24"/>
        <v>79.81700000000001</v>
      </c>
      <c r="G42" s="144">
        <f t="shared" si="25"/>
        <v>0.0015124341463847223</v>
      </c>
      <c r="H42" s="143">
        <v>18.737000000000002</v>
      </c>
      <c r="I42" s="141">
        <v>0</v>
      </c>
      <c r="J42" s="142">
        <v>29.554</v>
      </c>
      <c r="K42" s="141">
        <v>3.343</v>
      </c>
      <c r="L42" s="140">
        <f t="shared" si="26"/>
        <v>51.634</v>
      </c>
      <c r="M42" s="146">
        <f t="shared" si="31"/>
        <v>0.5458225200449318</v>
      </c>
      <c r="N42" s="145">
        <v>260.243</v>
      </c>
      <c r="O42" s="141">
        <v>3.719</v>
      </c>
      <c r="P42" s="142">
        <v>102.544</v>
      </c>
      <c r="Q42" s="141"/>
      <c r="R42" s="140">
        <f t="shared" si="27"/>
        <v>366.506</v>
      </c>
      <c r="S42" s="144">
        <f t="shared" si="28"/>
        <v>0.0015244358004688206</v>
      </c>
      <c r="T42" s="143">
        <v>152.339</v>
      </c>
      <c r="U42" s="141">
        <v>1.947</v>
      </c>
      <c r="V42" s="142">
        <v>148.268</v>
      </c>
      <c r="W42" s="141">
        <v>42.349999999999994</v>
      </c>
      <c r="X42" s="140">
        <f t="shared" si="29"/>
        <v>344.904</v>
      </c>
      <c r="Y42" s="139">
        <f t="shared" si="30"/>
        <v>0.06263192076635815</v>
      </c>
    </row>
    <row r="43" spans="1:25" ht="19.5" customHeight="1" thickBot="1">
      <c r="A43" s="138" t="s">
        <v>160</v>
      </c>
      <c r="B43" s="136">
        <v>118.386</v>
      </c>
      <c r="C43" s="132">
        <v>20.738999999999997</v>
      </c>
      <c r="D43" s="133">
        <v>1.171</v>
      </c>
      <c r="E43" s="132">
        <v>0.608</v>
      </c>
      <c r="F43" s="131">
        <f t="shared" si="24"/>
        <v>140.904</v>
      </c>
      <c r="G43" s="135">
        <f t="shared" si="25"/>
        <v>0.0026699577904731185</v>
      </c>
      <c r="H43" s="134">
        <v>648.9590000000002</v>
      </c>
      <c r="I43" s="132">
        <v>297.074</v>
      </c>
      <c r="J43" s="133">
        <v>646.265</v>
      </c>
      <c r="K43" s="132">
        <v>216.21200000000002</v>
      </c>
      <c r="L43" s="131">
        <f t="shared" si="26"/>
        <v>1808.5100000000002</v>
      </c>
      <c r="M43" s="137">
        <f t="shared" si="31"/>
        <v>-0.9220883489723585</v>
      </c>
      <c r="N43" s="136">
        <v>1068.426</v>
      </c>
      <c r="O43" s="132">
        <v>487.722</v>
      </c>
      <c r="P43" s="133">
        <v>101.39</v>
      </c>
      <c r="Q43" s="132">
        <v>2.9819999999999993</v>
      </c>
      <c r="R43" s="131">
        <f t="shared" si="27"/>
        <v>1660.52</v>
      </c>
      <c r="S43" s="135">
        <f t="shared" si="28"/>
        <v>0.006906724952373183</v>
      </c>
      <c r="T43" s="134">
        <v>2103.125</v>
      </c>
      <c r="U43" s="132">
        <v>784.3680000000002</v>
      </c>
      <c r="V43" s="133">
        <v>10539.830000000002</v>
      </c>
      <c r="W43" s="132">
        <v>2957.8019999999997</v>
      </c>
      <c r="X43" s="131">
        <f t="shared" si="29"/>
        <v>16385.125</v>
      </c>
      <c r="Y43" s="130">
        <f t="shared" si="30"/>
        <v>-0.8986568610248625</v>
      </c>
    </row>
    <row r="44" ht="15" thickTop="1">
      <c r="A44" s="121" t="s">
        <v>43</v>
      </c>
    </row>
    <row r="45" ht="14.25">
      <c r="A45" s="121" t="s">
        <v>42</v>
      </c>
    </row>
    <row r="46" ht="14.25">
      <c r="A46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">
    <cfRule type="cellIs" priority="6" dxfId="82" operator="lessThan" stopIfTrue="1">
      <formula>0</formula>
    </cfRule>
  </conditionalFormatting>
  <conditionalFormatting sqref="M9:M43 Y9:Y43">
    <cfRule type="cellIs" priority="7" dxfId="82" operator="lessThan">
      <formula>0</formula>
    </cfRule>
    <cfRule type="cellIs" priority="8" dxfId="84" operator="greaterThanOrEqual" stopIfTrue="1">
      <formula>0</formula>
    </cfRule>
  </conditionalFormatting>
  <conditionalFormatting sqref="G6:G8">
    <cfRule type="cellIs" priority="2" dxfId="82" operator="lessThan" stopIfTrue="1">
      <formula>0</formula>
    </cfRule>
  </conditionalFormatting>
  <conditionalFormatting sqref="S6:S8">
    <cfRule type="cellIs" priority="1" dxfId="82" operator="lessThan" stopIfTrue="1">
      <formula>0</formula>
    </cfRule>
  </conditionalFormatting>
  <conditionalFormatting sqref="M5:M8 Y5:Y8">
    <cfRule type="cellIs" priority="3" dxfId="8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57"/>
  <sheetViews>
    <sheetView showGridLines="0" zoomScale="88" zoomScaleNormal="88" zoomScalePageLayoutView="0" workbookViewId="0" topLeftCell="A1">
      <selection activeCell="M15" sqref="M15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57421875" style="186" customWidth="1"/>
    <col min="4" max="4" width="10.28125" style="186" customWidth="1"/>
    <col min="5" max="5" width="10.28125" style="186" bestFit="1" customWidth="1"/>
    <col min="6" max="6" width="10.00390625" style="186" customWidth="1"/>
    <col min="7" max="7" width="11.421875" style="186" customWidth="1"/>
    <col min="8" max="8" width="10.7109375" style="186" customWidth="1"/>
    <col min="9" max="9" width="7.8515625" style="186" customWidth="1"/>
    <col min="10" max="10" width="10.8515625" style="186" customWidth="1"/>
    <col min="11" max="11" width="11.421875" style="186" customWidth="1"/>
    <col min="12" max="12" width="10.421875" style="186" customWidth="1"/>
    <col min="13" max="13" width="10.57421875" style="186" customWidth="1"/>
    <col min="14" max="14" width="11.00390625" style="186" customWidth="1"/>
    <col min="15" max="15" width="10.57421875" style="186" customWidth="1"/>
    <col min="16" max="16" width="10.7109375" style="186" customWidth="1"/>
    <col min="17" max="17" width="9.140625" style="186" customWidth="1"/>
    <col min="18" max="16384" width="9.140625" style="186" customWidth="1"/>
  </cols>
  <sheetData>
    <row r="1" spans="14:17" ht="18.75" thickBot="1">
      <c r="N1" s="554" t="s">
        <v>28</v>
      </c>
      <c r="O1" s="555"/>
      <c r="P1" s="555"/>
      <c r="Q1" s="556"/>
    </row>
    <row r="2" ht="3.75" customHeight="1" thickBot="1"/>
    <row r="3" spans="1:17" ht="24" customHeight="1" thickTop="1">
      <c r="A3" s="615" t="s">
        <v>52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1:17" ht="18.75" customHeight="1" thickBot="1">
      <c r="A4" s="607" t="s">
        <v>38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9"/>
    </row>
    <row r="5" spans="1:17" s="447" customFormat="1" ht="20.25" customHeight="1" thickBot="1">
      <c r="A5" s="604" t="s">
        <v>146</v>
      </c>
      <c r="B5" s="610" t="s">
        <v>36</v>
      </c>
      <c r="C5" s="611"/>
      <c r="D5" s="611"/>
      <c r="E5" s="611"/>
      <c r="F5" s="612"/>
      <c r="G5" s="612"/>
      <c r="H5" s="612"/>
      <c r="I5" s="613"/>
      <c r="J5" s="611" t="s">
        <v>35</v>
      </c>
      <c r="K5" s="611"/>
      <c r="L5" s="611"/>
      <c r="M5" s="611"/>
      <c r="N5" s="611"/>
      <c r="O5" s="611"/>
      <c r="P5" s="611"/>
      <c r="Q5" s="614"/>
    </row>
    <row r="6" spans="1:17" s="504" customFormat="1" ht="28.5" customHeight="1" thickBot="1">
      <c r="A6" s="605"/>
      <c r="B6" s="618" t="s">
        <v>459</v>
      </c>
      <c r="C6" s="619"/>
      <c r="D6" s="620"/>
      <c r="E6" s="550" t="s">
        <v>34</v>
      </c>
      <c r="F6" s="618" t="s">
        <v>460</v>
      </c>
      <c r="G6" s="619"/>
      <c r="H6" s="620"/>
      <c r="I6" s="552" t="s">
        <v>33</v>
      </c>
      <c r="J6" s="618" t="s">
        <v>461</v>
      </c>
      <c r="K6" s="619"/>
      <c r="L6" s="620"/>
      <c r="M6" s="550" t="s">
        <v>34</v>
      </c>
      <c r="N6" s="618" t="s">
        <v>462</v>
      </c>
      <c r="O6" s="619"/>
      <c r="P6" s="620"/>
      <c r="Q6" s="550" t="s">
        <v>33</v>
      </c>
    </row>
    <row r="7" spans="1:17" s="210" customFormat="1" ht="22.5" customHeight="1" thickBot="1">
      <c r="A7" s="606"/>
      <c r="B7" s="119" t="s">
        <v>22</v>
      </c>
      <c r="C7" s="116" t="s">
        <v>21</v>
      </c>
      <c r="D7" s="116" t="s">
        <v>17</v>
      </c>
      <c r="E7" s="551"/>
      <c r="F7" s="119" t="s">
        <v>22</v>
      </c>
      <c r="G7" s="117" t="s">
        <v>21</v>
      </c>
      <c r="H7" s="116" t="s">
        <v>17</v>
      </c>
      <c r="I7" s="553"/>
      <c r="J7" s="119" t="s">
        <v>22</v>
      </c>
      <c r="K7" s="116" t="s">
        <v>21</v>
      </c>
      <c r="L7" s="117" t="s">
        <v>17</v>
      </c>
      <c r="M7" s="551"/>
      <c r="N7" s="118" t="s">
        <v>22</v>
      </c>
      <c r="O7" s="117" t="s">
        <v>21</v>
      </c>
      <c r="P7" s="116" t="s">
        <v>17</v>
      </c>
      <c r="Q7" s="551"/>
    </row>
    <row r="8" spans="1:17" s="202" customFormat="1" ht="18" customHeight="1" thickBot="1">
      <c r="A8" s="209" t="s">
        <v>51</v>
      </c>
      <c r="B8" s="208">
        <f>SUM(B9:B55)</f>
        <v>1190981</v>
      </c>
      <c r="C8" s="204">
        <f>SUM(C9:C55)</f>
        <v>59833</v>
      </c>
      <c r="D8" s="204">
        <f aca="true" t="shared" si="0" ref="D8:D55">C8+B8</f>
        <v>1250814</v>
      </c>
      <c r="E8" s="205">
        <f aca="true" t="shared" si="1" ref="E8:E55">D8/$D$8</f>
        <v>1</v>
      </c>
      <c r="F8" s="204">
        <f>SUM(F9:F55)</f>
        <v>1106091</v>
      </c>
      <c r="G8" s="204">
        <f>SUM(G9:G55)</f>
        <v>56658</v>
      </c>
      <c r="H8" s="204">
        <f aca="true" t="shared" si="2" ref="H8:H55">G8+F8</f>
        <v>1162749</v>
      </c>
      <c r="I8" s="207">
        <f aca="true" t="shared" si="3" ref="I8:I55">(D8/H8-1)</f>
        <v>0.07573861598676923</v>
      </c>
      <c r="J8" s="206">
        <f>SUM(J9:J55)</f>
        <v>5906241</v>
      </c>
      <c r="K8" s="204">
        <f>SUM(K9:K55)</f>
        <v>332481</v>
      </c>
      <c r="L8" s="204">
        <f aca="true" t="shared" si="4" ref="L8:L55">K8+J8</f>
        <v>6238722</v>
      </c>
      <c r="M8" s="205">
        <f aca="true" t="shared" si="5" ref="M8:M55">(L8/$L$8)</f>
        <v>1</v>
      </c>
      <c r="N8" s="204">
        <f>SUM(N9:N55)</f>
        <v>5372829</v>
      </c>
      <c r="O8" s="204">
        <f>SUM(O9:O55)</f>
        <v>341035</v>
      </c>
      <c r="P8" s="204">
        <f aca="true" t="shared" si="6" ref="P8:P55">O8+N8</f>
        <v>5713864</v>
      </c>
      <c r="Q8" s="203">
        <f aca="true" t="shared" si="7" ref="Q8:Q55">(L8/P8-1)</f>
        <v>0.09185692904136333</v>
      </c>
    </row>
    <row r="9" spans="1:17" s="187" customFormat="1" ht="18" customHeight="1" thickTop="1">
      <c r="A9" s="201" t="s">
        <v>201</v>
      </c>
      <c r="B9" s="200">
        <v>172078</v>
      </c>
      <c r="C9" s="196">
        <v>108</v>
      </c>
      <c r="D9" s="196">
        <f t="shared" si="0"/>
        <v>172186</v>
      </c>
      <c r="E9" s="199">
        <f t="shared" si="1"/>
        <v>0.13765915635738007</v>
      </c>
      <c r="F9" s="197">
        <v>158168</v>
      </c>
      <c r="G9" s="196">
        <v>3199</v>
      </c>
      <c r="H9" s="196">
        <f t="shared" si="2"/>
        <v>161367</v>
      </c>
      <c r="I9" s="198">
        <f t="shared" si="3"/>
        <v>0.06704592636660522</v>
      </c>
      <c r="J9" s="197">
        <v>777795</v>
      </c>
      <c r="K9" s="196">
        <v>660</v>
      </c>
      <c r="L9" s="196">
        <f t="shared" si="4"/>
        <v>778455</v>
      </c>
      <c r="M9" s="198">
        <f t="shared" si="5"/>
        <v>0.1247779593320555</v>
      </c>
      <c r="N9" s="197">
        <v>708286</v>
      </c>
      <c r="O9" s="196">
        <v>5071</v>
      </c>
      <c r="P9" s="196">
        <f t="shared" si="6"/>
        <v>713357</v>
      </c>
      <c r="Q9" s="195">
        <f t="shared" si="7"/>
        <v>0.09125585085728471</v>
      </c>
    </row>
    <row r="10" spans="1:17" s="187" customFormat="1" ht="18" customHeight="1">
      <c r="A10" s="201" t="s">
        <v>202</v>
      </c>
      <c r="B10" s="200">
        <v>129652</v>
      </c>
      <c r="C10" s="196">
        <v>69</v>
      </c>
      <c r="D10" s="196">
        <f t="shared" si="0"/>
        <v>129721</v>
      </c>
      <c r="E10" s="199">
        <f t="shared" si="1"/>
        <v>0.10370926452694006</v>
      </c>
      <c r="F10" s="197">
        <v>130440</v>
      </c>
      <c r="G10" s="196">
        <v>36</v>
      </c>
      <c r="H10" s="196">
        <f t="shared" si="2"/>
        <v>130476</v>
      </c>
      <c r="I10" s="198">
        <f t="shared" si="3"/>
        <v>-0.005786504797817171</v>
      </c>
      <c r="J10" s="197">
        <v>615419</v>
      </c>
      <c r="K10" s="196">
        <v>473</v>
      </c>
      <c r="L10" s="196">
        <f t="shared" si="4"/>
        <v>615892</v>
      </c>
      <c r="M10" s="198">
        <f t="shared" si="5"/>
        <v>0.09872085981712281</v>
      </c>
      <c r="N10" s="197">
        <v>598855</v>
      </c>
      <c r="O10" s="196">
        <v>888</v>
      </c>
      <c r="P10" s="196">
        <f t="shared" si="6"/>
        <v>599743</v>
      </c>
      <c r="Q10" s="195">
        <f t="shared" si="7"/>
        <v>0.026926533531862917</v>
      </c>
    </row>
    <row r="11" spans="1:17" s="187" customFormat="1" ht="18" customHeight="1">
      <c r="A11" s="201" t="s">
        <v>203</v>
      </c>
      <c r="B11" s="200">
        <v>101569</v>
      </c>
      <c r="C11" s="196">
        <v>112</v>
      </c>
      <c r="D11" s="196">
        <f t="shared" si="0"/>
        <v>101681</v>
      </c>
      <c r="E11" s="199">
        <f t="shared" si="1"/>
        <v>0.08129186273898438</v>
      </c>
      <c r="F11" s="197">
        <v>97425</v>
      </c>
      <c r="G11" s="196">
        <v>450</v>
      </c>
      <c r="H11" s="196">
        <f t="shared" si="2"/>
        <v>97875</v>
      </c>
      <c r="I11" s="198">
        <f t="shared" si="3"/>
        <v>0.03888633461047264</v>
      </c>
      <c r="J11" s="197">
        <v>540554</v>
      </c>
      <c r="K11" s="196">
        <v>5990</v>
      </c>
      <c r="L11" s="196">
        <f t="shared" si="4"/>
        <v>546544</v>
      </c>
      <c r="M11" s="198">
        <f t="shared" si="5"/>
        <v>0.08760512168998714</v>
      </c>
      <c r="N11" s="197">
        <v>481800</v>
      </c>
      <c r="O11" s="196">
        <v>5804</v>
      </c>
      <c r="P11" s="196">
        <f t="shared" si="6"/>
        <v>487604</v>
      </c>
      <c r="Q11" s="195">
        <f t="shared" si="7"/>
        <v>0.120876777056792</v>
      </c>
    </row>
    <row r="12" spans="1:17" s="187" customFormat="1" ht="18" customHeight="1">
      <c r="A12" s="201" t="s">
        <v>204</v>
      </c>
      <c r="B12" s="200">
        <v>80144</v>
      </c>
      <c r="C12" s="196">
        <v>64</v>
      </c>
      <c r="D12" s="196">
        <f>C12+B12</f>
        <v>80208</v>
      </c>
      <c r="E12" s="199">
        <f>D12/$D$8</f>
        <v>0.06412464203310804</v>
      </c>
      <c r="F12" s="197">
        <v>74680</v>
      </c>
      <c r="G12" s="196">
        <v>1557</v>
      </c>
      <c r="H12" s="196">
        <f>G12+F12</f>
        <v>76237</v>
      </c>
      <c r="I12" s="198">
        <f>(D12/H12-1)</f>
        <v>0.05208756902816214</v>
      </c>
      <c r="J12" s="197">
        <v>407201</v>
      </c>
      <c r="K12" s="196">
        <v>2806</v>
      </c>
      <c r="L12" s="196">
        <f>K12+J12</f>
        <v>410007</v>
      </c>
      <c r="M12" s="198">
        <f>(L12/$L$8)</f>
        <v>0.06571970990212418</v>
      </c>
      <c r="N12" s="197">
        <v>372478</v>
      </c>
      <c r="O12" s="196">
        <v>6625</v>
      </c>
      <c r="P12" s="196">
        <f>O12+N12</f>
        <v>379103</v>
      </c>
      <c r="Q12" s="195">
        <f>(L12/P12-1)</f>
        <v>0.08151874292738381</v>
      </c>
    </row>
    <row r="13" spans="1:17" s="187" customFormat="1" ht="18" customHeight="1">
      <c r="A13" s="201" t="s">
        <v>205</v>
      </c>
      <c r="B13" s="200">
        <v>61626</v>
      </c>
      <c r="C13" s="196">
        <v>236</v>
      </c>
      <c r="D13" s="196">
        <f>C13+B13</f>
        <v>61862</v>
      </c>
      <c r="E13" s="199">
        <f>D13/$D$8</f>
        <v>0.04945739334545344</v>
      </c>
      <c r="F13" s="197">
        <v>62081</v>
      </c>
      <c r="G13" s="196">
        <v>190</v>
      </c>
      <c r="H13" s="196">
        <f>G13+F13</f>
        <v>62271</v>
      </c>
      <c r="I13" s="198">
        <f>(D13/H13-1)</f>
        <v>-0.006568065391594824</v>
      </c>
      <c r="J13" s="197">
        <v>297150</v>
      </c>
      <c r="K13" s="196">
        <v>667</v>
      </c>
      <c r="L13" s="196">
        <f>K13+J13</f>
        <v>297817</v>
      </c>
      <c r="M13" s="198">
        <f>(L13/$L$8)</f>
        <v>0.04773686020951086</v>
      </c>
      <c r="N13" s="197">
        <v>271029</v>
      </c>
      <c r="O13" s="196">
        <v>2674</v>
      </c>
      <c r="P13" s="196">
        <f>O13+N13</f>
        <v>273703</v>
      </c>
      <c r="Q13" s="195">
        <f>(L13/P13-1)</f>
        <v>0.08810279755793693</v>
      </c>
    </row>
    <row r="14" spans="1:17" s="187" customFormat="1" ht="18" customHeight="1">
      <c r="A14" s="201" t="s">
        <v>206</v>
      </c>
      <c r="B14" s="200">
        <v>54354</v>
      </c>
      <c r="C14" s="196">
        <v>14</v>
      </c>
      <c r="D14" s="196">
        <f t="shared" si="0"/>
        <v>54368</v>
      </c>
      <c r="E14" s="199">
        <f aca="true" t="shared" si="8" ref="E14:E34">D14/$D$8</f>
        <v>0.04346609487901479</v>
      </c>
      <c r="F14" s="197">
        <v>47267</v>
      </c>
      <c r="G14" s="196">
        <v>13</v>
      </c>
      <c r="H14" s="196">
        <f t="shared" si="2"/>
        <v>47280</v>
      </c>
      <c r="I14" s="198">
        <f aca="true" t="shared" si="9" ref="I14:I34">(D14/H14-1)</f>
        <v>0.1499153976311336</v>
      </c>
      <c r="J14" s="197">
        <v>294161</v>
      </c>
      <c r="K14" s="196">
        <v>1772</v>
      </c>
      <c r="L14" s="196">
        <f t="shared" si="4"/>
        <v>295933</v>
      </c>
      <c r="M14" s="198">
        <f aca="true" t="shared" si="10" ref="M14:M34">(L14/$L$8)</f>
        <v>0.04743487528375202</v>
      </c>
      <c r="N14" s="197">
        <v>248604</v>
      </c>
      <c r="O14" s="196">
        <v>10136</v>
      </c>
      <c r="P14" s="196">
        <f t="shared" si="6"/>
        <v>258740</v>
      </c>
      <c r="Q14" s="195">
        <f aca="true" t="shared" si="11" ref="Q14:Q34">(L14/P14-1)</f>
        <v>0.14374661822679147</v>
      </c>
    </row>
    <row r="15" spans="1:17" s="187" customFormat="1" ht="18" customHeight="1">
      <c r="A15" s="201" t="s">
        <v>207</v>
      </c>
      <c r="B15" s="200">
        <v>41665</v>
      </c>
      <c r="C15" s="196">
        <v>123</v>
      </c>
      <c r="D15" s="196">
        <f aca="true" t="shared" si="12" ref="D15:D20">C15+B15</f>
        <v>41788</v>
      </c>
      <c r="E15" s="199">
        <f aca="true" t="shared" si="13" ref="E15:E20">D15/$D$8</f>
        <v>0.033408644290837806</v>
      </c>
      <c r="F15" s="197">
        <v>39848</v>
      </c>
      <c r="G15" s="196">
        <v>216</v>
      </c>
      <c r="H15" s="196">
        <f aca="true" t="shared" si="14" ref="H15:H20">G15+F15</f>
        <v>40064</v>
      </c>
      <c r="I15" s="198">
        <f aca="true" t="shared" si="15" ref="I15:I20">(D15/H15-1)</f>
        <v>0.04303115015974446</v>
      </c>
      <c r="J15" s="197">
        <v>204631</v>
      </c>
      <c r="K15" s="196">
        <v>1450</v>
      </c>
      <c r="L15" s="196">
        <f aca="true" t="shared" si="16" ref="L15:L20">K15+J15</f>
        <v>206081</v>
      </c>
      <c r="M15" s="198">
        <f aca="true" t="shared" si="17" ref="M15:M20">(L15/$L$8)</f>
        <v>0.033032566605788814</v>
      </c>
      <c r="N15" s="197">
        <v>183254</v>
      </c>
      <c r="O15" s="196">
        <v>1468</v>
      </c>
      <c r="P15" s="196">
        <f aca="true" t="shared" si="18" ref="P15:P20">O15+N15</f>
        <v>184722</v>
      </c>
      <c r="Q15" s="195">
        <f aca="true" t="shared" si="19" ref="Q15:Q20">(L15/P15-1)</f>
        <v>0.11562780827405517</v>
      </c>
    </row>
    <row r="16" spans="1:17" s="187" customFormat="1" ht="18" customHeight="1">
      <c r="A16" s="201" t="s">
        <v>208</v>
      </c>
      <c r="B16" s="200">
        <v>41463</v>
      </c>
      <c r="C16" s="196">
        <v>298</v>
      </c>
      <c r="D16" s="196">
        <f t="shared" si="12"/>
        <v>41761</v>
      </c>
      <c r="E16" s="199">
        <f t="shared" si="13"/>
        <v>0.03338705834760404</v>
      </c>
      <c r="F16" s="197">
        <v>41471</v>
      </c>
      <c r="G16" s="196">
        <v>551</v>
      </c>
      <c r="H16" s="196">
        <f t="shared" si="14"/>
        <v>42022</v>
      </c>
      <c r="I16" s="198">
        <f t="shared" si="15"/>
        <v>-0.00621103231640574</v>
      </c>
      <c r="J16" s="197">
        <v>211248</v>
      </c>
      <c r="K16" s="196">
        <v>1545</v>
      </c>
      <c r="L16" s="196">
        <f t="shared" si="16"/>
        <v>212793</v>
      </c>
      <c r="M16" s="198">
        <f t="shared" si="17"/>
        <v>0.03410842797611434</v>
      </c>
      <c r="N16" s="197">
        <v>197801</v>
      </c>
      <c r="O16" s="196">
        <v>1675</v>
      </c>
      <c r="P16" s="196">
        <f t="shared" si="18"/>
        <v>199476</v>
      </c>
      <c r="Q16" s="195">
        <f t="shared" si="19"/>
        <v>0.06675991096673295</v>
      </c>
    </row>
    <row r="17" spans="1:17" s="187" customFormat="1" ht="18" customHeight="1">
      <c r="A17" s="201" t="s">
        <v>209</v>
      </c>
      <c r="B17" s="200">
        <v>31675</v>
      </c>
      <c r="C17" s="196">
        <v>7561</v>
      </c>
      <c r="D17" s="196">
        <f t="shared" si="12"/>
        <v>39236</v>
      </c>
      <c r="E17" s="199">
        <f t="shared" si="13"/>
        <v>0.03136837291555739</v>
      </c>
      <c r="F17" s="197">
        <v>24327</v>
      </c>
      <c r="G17" s="196">
        <v>4019</v>
      </c>
      <c r="H17" s="196">
        <f t="shared" si="14"/>
        <v>28346</v>
      </c>
      <c r="I17" s="198">
        <f t="shared" si="15"/>
        <v>0.38418118958583225</v>
      </c>
      <c r="J17" s="197">
        <v>158682</v>
      </c>
      <c r="K17" s="196">
        <v>48222</v>
      </c>
      <c r="L17" s="196">
        <f t="shared" si="16"/>
        <v>206904</v>
      </c>
      <c r="M17" s="198">
        <f t="shared" si="17"/>
        <v>0.0331644846492599</v>
      </c>
      <c r="N17" s="197">
        <v>133372</v>
      </c>
      <c r="O17" s="196">
        <v>32784</v>
      </c>
      <c r="P17" s="196">
        <f t="shared" si="18"/>
        <v>166156</v>
      </c>
      <c r="Q17" s="195">
        <f t="shared" si="19"/>
        <v>0.24523941356315748</v>
      </c>
    </row>
    <row r="18" spans="1:17" s="187" customFormat="1" ht="18" customHeight="1">
      <c r="A18" s="201" t="s">
        <v>210</v>
      </c>
      <c r="B18" s="200">
        <v>27875</v>
      </c>
      <c r="C18" s="196">
        <v>4</v>
      </c>
      <c r="D18" s="196">
        <f t="shared" si="12"/>
        <v>27879</v>
      </c>
      <c r="E18" s="199">
        <f t="shared" si="13"/>
        <v>0.022288685607932113</v>
      </c>
      <c r="F18" s="197">
        <v>30450</v>
      </c>
      <c r="G18" s="196">
        <v>11</v>
      </c>
      <c r="H18" s="196">
        <f t="shared" si="14"/>
        <v>30461</v>
      </c>
      <c r="I18" s="198">
        <f t="shared" si="15"/>
        <v>-0.08476412461836447</v>
      </c>
      <c r="J18" s="197">
        <v>145475</v>
      </c>
      <c r="K18" s="196">
        <v>270</v>
      </c>
      <c r="L18" s="196">
        <f t="shared" si="16"/>
        <v>145745</v>
      </c>
      <c r="M18" s="198">
        <f t="shared" si="17"/>
        <v>0.023361355098047324</v>
      </c>
      <c r="N18" s="197">
        <v>149900</v>
      </c>
      <c r="O18" s="196">
        <v>739</v>
      </c>
      <c r="P18" s="196">
        <f t="shared" si="18"/>
        <v>150639</v>
      </c>
      <c r="Q18" s="195">
        <f t="shared" si="19"/>
        <v>-0.032488266650734565</v>
      </c>
    </row>
    <row r="19" spans="1:17" s="187" customFormat="1" ht="18" customHeight="1">
      <c r="A19" s="201" t="s">
        <v>211</v>
      </c>
      <c r="B19" s="200">
        <v>22998</v>
      </c>
      <c r="C19" s="196">
        <v>1699</v>
      </c>
      <c r="D19" s="196">
        <f t="shared" si="12"/>
        <v>24697</v>
      </c>
      <c r="E19" s="199">
        <f t="shared" si="13"/>
        <v>0.01974474222386382</v>
      </c>
      <c r="F19" s="197">
        <v>17676</v>
      </c>
      <c r="G19" s="196">
        <v>1761</v>
      </c>
      <c r="H19" s="196">
        <f t="shared" si="14"/>
        <v>19437</v>
      </c>
      <c r="I19" s="198">
        <f t="shared" si="15"/>
        <v>0.2706178937078767</v>
      </c>
      <c r="J19" s="197">
        <v>113791</v>
      </c>
      <c r="K19" s="196">
        <v>8302</v>
      </c>
      <c r="L19" s="196">
        <f t="shared" si="16"/>
        <v>122093</v>
      </c>
      <c r="M19" s="198">
        <f t="shared" si="17"/>
        <v>0.019570194023711907</v>
      </c>
      <c r="N19" s="197">
        <v>86614</v>
      </c>
      <c r="O19" s="196">
        <v>8088</v>
      </c>
      <c r="P19" s="196">
        <f t="shared" si="18"/>
        <v>94702</v>
      </c>
      <c r="Q19" s="195">
        <f t="shared" si="19"/>
        <v>0.2892335959113852</v>
      </c>
    </row>
    <row r="20" spans="1:17" s="187" customFormat="1" ht="18" customHeight="1">
      <c r="A20" s="201" t="s">
        <v>216</v>
      </c>
      <c r="B20" s="200">
        <v>19092</v>
      </c>
      <c r="C20" s="196">
        <v>14</v>
      </c>
      <c r="D20" s="196">
        <f t="shared" si="12"/>
        <v>19106</v>
      </c>
      <c r="E20" s="199">
        <f t="shared" si="13"/>
        <v>0.015274853015716166</v>
      </c>
      <c r="F20" s="197">
        <v>16561</v>
      </c>
      <c r="G20" s="196">
        <v>156</v>
      </c>
      <c r="H20" s="196">
        <f t="shared" si="14"/>
        <v>16717</v>
      </c>
      <c r="I20" s="198">
        <f t="shared" si="15"/>
        <v>0.14290841658192255</v>
      </c>
      <c r="J20" s="197">
        <v>84894</v>
      </c>
      <c r="K20" s="196">
        <v>76</v>
      </c>
      <c r="L20" s="196">
        <f t="shared" si="16"/>
        <v>84970</v>
      </c>
      <c r="M20" s="198">
        <f t="shared" si="17"/>
        <v>0.013619776614505343</v>
      </c>
      <c r="N20" s="197">
        <v>75345</v>
      </c>
      <c r="O20" s="196">
        <v>351</v>
      </c>
      <c r="P20" s="196">
        <f t="shared" si="18"/>
        <v>75696</v>
      </c>
      <c r="Q20" s="195">
        <f t="shared" si="19"/>
        <v>0.12251638131473253</v>
      </c>
    </row>
    <row r="21" spans="1:17" s="187" customFormat="1" ht="18" customHeight="1">
      <c r="A21" s="201" t="s">
        <v>212</v>
      </c>
      <c r="B21" s="200">
        <v>18142</v>
      </c>
      <c r="C21" s="196">
        <v>436</v>
      </c>
      <c r="D21" s="196">
        <f t="shared" si="0"/>
        <v>18578</v>
      </c>
      <c r="E21" s="199">
        <f t="shared" si="8"/>
        <v>0.014852727903589182</v>
      </c>
      <c r="F21" s="197">
        <v>16771</v>
      </c>
      <c r="G21" s="196">
        <v>599</v>
      </c>
      <c r="H21" s="196">
        <f t="shared" si="2"/>
        <v>17370</v>
      </c>
      <c r="I21" s="198">
        <f t="shared" si="9"/>
        <v>0.06954519286125493</v>
      </c>
      <c r="J21" s="197">
        <v>86491</v>
      </c>
      <c r="K21" s="196">
        <v>1720</v>
      </c>
      <c r="L21" s="196">
        <f t="shared" si="4"/>
        <v>88211</v>
      </c>
      <c r="M21" s="198">
        <f t="shared" si="10"/>
        <v>0.014139274037214673</v>
      </c>
      <c r="N21" s="197">
        <v>75460</v>
      </c>
      <c r="O21" s="196">
        <v>3438</v>
      </c>
      <c r="P21" s="196">
        <f t="shared" si="6"/>
        <v>78898</v>
      </c>
      <c r="Q21" s="195">
        <f t="shared" si="11"/>
        <v>0.11803848006286599</v>
      </c>
    </row>
    <row r="22" spans="1:17" s="187" customFormat="1" ht="18" customHeight="1">
      <c r="A22" s="201" t="s">
        <v>213</v>
      </c>
      <c r="B22" s="200">
        <v>18323</v>
      </c>
      <c r="C22" s="196">
        <v>17</v>
      </c>
      <c r="D22" s="196">
        <f>C22+B22</f>
        <v>18340</v>
      </c>
      <c r="E22" s="199">
        <f t="shared" si="8"/>
        <v>0.01466245181138043</v>
      </c>
      <c r="F22" s="197">
        <v>15553</v>
      </c>
      <c r="G22" s="196">
        <v>72</v>
      </c>
      <c r="H22" s="196">
        <f>G22+F22</f>
        <v>15625</v>
      </c>
      <c r="I22" s="198">
        <f t="shared" si="9"/>
        <v>0.17375999999999991</v>
      </c>
      <c r="J22" s="197">
        <v>90601</v>
      </c>
      <c r="K22" s="196">
        <v>216</v>
      </c>
      <c r="L22" s="196">
        <f>K22+J22</f>
        <v>90817</v>
      </c>
      <c r="M22" s="198">
        <f t="shared" si="10"/>
        <v>0.014556987793333314</v>
      </c>
      <c r="N22" s="197">
        <v>75095</v>
      </c>
      <c r="O22" s="196">
        <v>1940</v>
      </c>
      <c r="P22" s="196">
        <f>O22+N22</f>
        <v>77035</v>
      </c>
      <c r="Q22" s="195">
        <f t="shared" si="11"/>
        <v>0.17890569221782315</v>
      </c>
    </row>
    <row r="23" spans="1:17" s="187" customFormat="1" ht="18" customHeight="1">
      <c r="A23" s="201" t="s">
        <v>215</v>
      </c>
      <c r="B23" s="200">
        <v>16736</v>
      </c>
      <c r="C23" s="196">
        <v>464</v>
      </c>
      <c r="D23" s="196">
        <f>C23+B23</f>
        <v>17200</v>
      </c>
      <c r="E23" s="199">
        <f t="shared" si="8"/>
        <v>0.01375104531928808</v>
      </c>
      <c r="F23" s="197">
        <v>18316</v>
      </c>
      <c r="G23" s="196">
        <v>702</v>
      </c>
      <c r="H23" s="196">
        <f>G23+F23</f>
        <v>19018</v>
      </c>
      <c r="I23" s="198">
        <f t="shared" si="9"/>
        <v>-0.095593648122831</v>
      </c>
      <c r="J23" s="197">
        <v>89874</v>
      </c>
      <c r="K23" s="196">
        <v>1474</v>
      </c>
      <c r="L23" s="196">
        <f>K23+J23</f>
        <v>91348</v>
      </c>
      <c r="M23" s="198">
        <f t="shared" si="10"/>
        <v>0.014642101379096552</v>
      </c>
      <c r="N23" s="197">
        <v>88732</v>
      </c>
      <c r="O23" s="196">
        <v>1925</v>
      </c>
      <c r="P23" s="196">
        <f>O23+N23</f>
        <v>90657</v>
      </c>
      <c r="Q23" s="195">
        <f t="shared" si="11"/>
        <v>0.007622136183637274</v>
      </c>
    </row>
    <row r="24" spans="1:17" s="187" customFormat="1" ht="18" customHeight="1">
      <c r="A24" s="201" t="s">
        <v>214</v>
      </c>
      <c r="B24" s="200">
        <v>16600</v>
      </c>
      <c r="C24" s="196">
        <v>76</v>
      </c>
      <c r="D24" s="196">
        <f>C24+B24</f>
        <v>16676</v>
      </c>
      <c r="E24" s="199">
        <f t="shared" si="8"/>
        <v>0.01333211812467721</v>
      </c>
      <c r="F24" s="197">
        <v>14345</v>
      </c>
      <c r="G24" s="196">
        <v>17</v>
      </c>
      <c r="H24" s="196">
        <f>G24+F24</f>
        <v>14362</v>
      </c>
      <c r="I24" s="198">
        <f t="shared" si="9"/>
        <v>0.16111962122267087</v>
      </c>
      <c r="J24" s="197">
        <v>86105</v>
      </c>
      <c r="K24" s="196">
        <v>488</v>
      </c>
      <c r="L24" s="196">
        <f>K24+J24</f>
        <v>86593</v>
      </c>
      <c r="M24" s="198">
        <f t="shared" si="10"/>
        <v>0.013879926048956822</v>
      </c>
      <c r="N24" s="197">
        <v>64412</v>
      </c>
      <c r="O24" s="196">
        <v>2275</v>
      </c>
      <c r="P24" s="196">
        <f>O24+N24</f>
        <v>66687</v>
      </c>
      <c r="Q24" s="195">
        <f t="shared" si="11"/>
        <v>0.2984989578178656</v>
      </c>
    </row>
    <row r="25" spans="1:17" s="187" customFormat="1" ht="18" customHeight="1">
      <c r="A25" s="201" t="s">
        <v>217</v>
      </c>
      <c r="B25" s="200">
        <v>14542</v>
      </c>
      <c r="C25" s="196">
        <v>282</v>
      </c>
      <c r="D25" s="196">
        <f t="shared" si="0"/>
        <v>14824</v>
      </c>
      <c r="E25" s="199">
        <f t="shared" si="8"/>
        <v>0.011851482314716657</v>
      </c>
      <c r="F25" s="197">
        <v>13656</v>
      </c>
      <c r="G25" s="196">
        <v>1077</v>
      </c>
      <c r="H25" s="196">
        <f t="shared" si="2"/>
        <v>14733</v>
      </c>
      <c r="I25" s="198">
        <f t="shared" si="9"/>
        <v>0.006176610330550503</v>
      </c>
      <c r="J25" s="197">
        <v>68478</v>
      </c>
      <c r="K25" s="196">
        <v>1066</v>
      </c>
      <c r="L25" s="196">
        <f t="shared" si="4"/>
        <v>69544</v>
      </c>
      <c r="M25" s="198">
        <f t="shared" si="10"/>
        <v>0.011147154817925851</v>
      </c>
      <c r="N25" s="197">
        <v>64233</v>
      </c>
      <c r="O25" s="196">
        <v>2095</v>
      </c>
      <c r="P25" s="196">
        <f t="shared" si="6"/>
        <v>66328</v>
      </c>
      <c r="Q25" s="195">
        <f t="shared" si="11"/>
        <v>0.04848631045712226</v>
      </c>
    </row>
    <row r="26" spans="1:17" s="187" customFormat="1" ht="18" customHeight="1">
      <c r="A26" s="201" t="s">
        <v>218</v>
      </c>
      <c r="B26" s="200">
        <v>13965</v>
      </c>
      <c r="C26" s="196">
        <v>14</v>
      </c>
      <c r="D26" s="196">
        <f>C26+B26</f>
        <v>13979</v>
      </c>
      <c r="E26" s="199">
        <f t="shared" si="8"/>
        <v>0.011175922239437678</v>
      </c>
      <c r="F26" s="197">
        <v>12424</v>
      </c>
      <c r="G26" s="196">
        <v>8</v>
      </c>
      <c r="H26" s="196">
        <f>G26+F26</f>
        <v>12432</v>
      </c>
      <c r="I26" s="198">
        <f t="shared" si="9"/>
        <v>0.12443693693693691</v>
      </c>
      <c r="J26" s="197">
        <v>69105</v>
      </c>
      <c r="K26" s="196">
        <v>89</v>
      </c>
      <c r="L26" s="196">
        <f>K26+J26</f>
        <v>69194</v>
      </c>
      <c r="M26" s="198">
        <f t="shared" si="10"/>
        <v>0.011091053584371928</v>
      </c>
      <c r="N26" s="197">
        <v>62475</v>
      </c>
      <c r="O26" s="196">
        <v>568</v>
      </c>
      <c r="P26" s="196">
        <f>O26+N26</f>
        <v>63043</v>
      </c>
      <c r="Q26" s="195">
        <f t="shared" si="11"/>
        <v>0.09756832638040702</v>
      </c>
    </row>
    <row r="27" spans="1:17" s="187" customFormat="1" ht="18" customHeight="1">
      <c r="A27" s="201" t="s">
        <v>221</v>
      </c>
      <c r="B27" s="200">
        <v>13562</v>
      </c>
      <c r="C27" s="196">
        <v>168</v>
      </c>
      <c r="D27" s="196">
        <f>C27+B27</f>
        <v>13730</v>
      </c>
      <c r="E27" s="199">
        <f t="shared" si="8"/>
        <v>0.010976851874059612</v>
      </c>
      <c r="F27" s="197">
        <v>11050</v>
      </c>
      <c r="G27" s="196">
        <v>13</v>
      </c>
      <c r="H27" s="196">
        <f>G27+F27</f>
        <v>11063</v>
      </c>
      <c r="I27" s="198">
        <f t="shared" si="9"/>
        <v>0.24107384976950197</v>
      </c>
      <c r="J27" s="197">
        <v>66492</v>
      </c>
      <c r="K27" s="196">
        <v>1572</v>
      </c>
      <c r="L27" s="196">
        <f>K27+J27</f>
        <v>68064</v>
      </c>
      <c r="M27" s="198">
        <f t="shared" si="10"/>
        <v>0.010909926744612117</v>
      </c>
      <c r="N27" s="197">
        <v>62298</v>
      </c>
      <c r="O27" s="196">
        <v>1287</v>
      </c>
      <c r="P27" s="196">
        <f>O27+N27</f>
        <v>63585</v>
      </c>
      <c r="Q27" s="195">
        <f t="shared" si="11"/>
        <v>0.0704411417787214</v>
      </c>
    </row>
    <row r="28" spans="1:17" s="187" customFormat="1" ht="18" customHeight="1">
      <c r="A28" s="201" t="s">
        <v>223</v>
      </c>
      <c r="B28" s="200">
        <v>12690</v>
      </c>
      <c r="C28" s="196">
        <v>14</v>
      </c>
      <c r="D28" s="196">
        <f>C28+B28</f>
        <v>12704</v>
      </c>
      <c r="E28" s="199">
        <f t="shared" si="8"/>
        <v>0.010156586031176498</v>
      </c>
      <c r="F28" s="197">
        <v>9408</v>
      </c>
      <c r="G28" s="196">
        <v>155</v>
      </c>
      <c r="H28" s="196">
        <f>G28+F28</f>
        <v>9563</v>
      </c>
      <c r="I28" s="198">
        <f t="shared" si="9"/>
        <v>0.3284534142005646</v>
      </c>
      <c r="J28" s="197">
        <v>61193</v>
      </c>
      <c r="K28" s="196">
        <v>96</v>
      </c>
      <c r="L28" s="196">
        <f>K28+J28</f>
        <v>61289</v>
      </c>
      <c r="M28" s="198">
        <f t="shared" si="10"/>
        <v>0.009823967152246886</v>
      </c>
      <c r="N28" s="197">
        <v>43235</v>
      </c>
      <c r="O28" s="196">
        <v>381</v>
      </c>
      <c r="P28" s="196">
        <f>O28+N28</f>
        <v>43616</v>
      </c>
      <c r="Q28" s="195">
        <f t="shared" si="11"/>
        <v>0.4051953411592075</v>
      </c>
    </row>
    <row r="29" spans="1:17" s="187" customFormat="1" ht="18" customHeight="1">
      <c r="A29" s="201" t="s">
        <v>222</v>
      </c>
      <c r="B29" s="200">
        <v>12095</v>
      </c>
      <c r="C29" s="196">
        <v>13</v>
      </c>
      <c r="D29" s="196">
        <f>C29+B29</f>
        <v>12108</v>
      </c>
      <c r="E29" s="199">
        <f t="shared" si="8"/>
        <v>0.009680096321275585</v>
      </c>
      <c r="F29" s="197">
        <v>11883</v>
      </c>
      <c r="G29" s="196">
        <v>135</v>
      </c>
      <c r="H29" s="196">
        <f>G29+F29</f>
        <v>12018</v>
      </c>
      <c r="I29" s="198">
        <f t="shared" si="9"/>
        <v>0.007488766849725437</v>
      </c>
      <c r="J29" s="197">
        <v>60313</v>
      </c>
      <c r="K29" s="196">
        <v>1069</v>
      </c>
      <c r="L29" s="196">
        <f>K29+J29</f>
        <v>61382</v>
      </c>
      <c r="M29" s="198">
        <f t="shared" si="10"/>
        <v>0.009838874051448357</v>
      </c>
      <c r="N29" s="197">
        <v>60042</v>
      </c>
      <c r="O29" s="196">
        <v>1038</v>
      </c>
      <c r="P29" s="196">
        <f>O29+N29</f>
        <v>61080</v>
      </c>
      <c r="Q29" s="195">
        <f t="shared" si="11"/>
        <v>0.004944335297969893</v>
      </c>
    </row>
    <row r="30" spans="1:17" s="187" customFormat="1" ht="18" customHeight="1">
      <c r="A30" s="201" t="s">
        <v>219</v>
      </c>
      <c r="B30" s="200">
        <v>11656</v>
      </c>
      <c r="C30" s="196">
        <v>5</v>
      </c>
      <c r="D30" s="196">
        <f>C30+B30</f>
        <v>11661</v>
      </c>
      <c r="E30" s="199">
        <f t="shared" si="8"/>
        <v>0.0093227290388499</v>
      </c>
      <c r="F30" s="197">
        <v>14558</v>
      </c>
      <c r="G30" s="196"/>
      <c r="H30" s="196">
        <f>G30+F30</f>
        <v>14558</v>
      </c>
      <c r="I30" s="198">
        <f t="shared" si="9"/>
        <v>-0.19899711498832262</v>
      </c>
      <c r="J30" s="197">
        <v>65097</v>
      </c>
      <c r="K30" s="196">
        <v>322</v>
      </c>
      <c r="L30" s="196">
        <f>K30+J30</f>
        <v>65419</v>
      </c>
      <c r="M30" s="198">
        <f t="shared" si="10"/>
        <v>0.010485961708183182</v>
      </c>
      <c r="N30" s="197">
        <v>64639</v>
      </c>
      <c r="O30" s="196">
        <v>356</v>
      </c>
      <c r="P30" s="196">
        <f>O30+N30</f>
        <v>64995</v>
      </c>
      <c r="Q30" s="195">
        <f t="shared" si="11"/>
        <v>0.006523578736825852</v>
      </c>
    </row>
    <row r="31" spans="1:17" s="187" customFormat="1" ht="18" customHeight="1">
      <c r="A31" s="201" t="s">
        <v>220</v>
      </c>
      <c r="B31" s="200">
        <v>7230</v>
      </c>
      <c r="C31" s="196">
        <v>3434</v>
      </c>
      <c r="D31" s="196">
        <f t="shared" si="0"/>
        <v>10664</v>
      </c>
      <c r="E31" s="199">
        <f t="shared" si="8"/>
        <v>0.008525648097958608</v>
      </c>
      <c r="F31" s="197">
        <v>6023</v>
      </c>
      <c r="G31" s="196">
        <v>1389</v>
      </c>
      <c r="H31" s="196">
        <f t="shared" si="2"/>
        <v>7412</v>
      </c>
      <c r="I31" s="198">
        <f t="shared" si="9"/>
        <v>0.43874797625472217</v>
      </c>
      <c r="J31" s="197">
        <v>39674</v>
      </c>
      <c r="K31" s="196">
        <v>25102</v>
      </c>
      <c r="L31" s="196">
        <f t="shared" si="4"/>
        <v>64776</v>
      </c>
      <c r="M31" s="198">
        <f t="shared" si="10"/>
        <v>0.010382895727682688</v>
      </c>
      <c r="N31" s="197">
        <v>36188</v>
      </c>
      <c r="O31" s="196">
        <v>15342</v>
      </c>
      <c r="P31" s="196">
        <f t="shared" si="6"/>
        <v>51530</v>
      </c>
      <c r="Q31" s="195">
        <f t="shared" si="11"/>
        <v>0.2570541432175433</v>
      </c>
    </row>
    <row r="32" spans="1:17" s="187" customFormat="1" ht="18" customHeight="1">
      <c r="A32" s="201" t="s">
        <v>224</v>
      </c>
      <c r="B32" s="200">
        <v>10367</v>
      </c>
      <c r="C32" s="196">
        <v>1</v>
      </c>
      <c r="D32" s="196">
        <f t="shared" si="0"/>
        <v>10368</v>
      </c>
      <c r="E32" s="199">
        <f t="shared" si="8"/>
        <v>0.00828900220176621</v>
      </c>
      <c r="F32" s="197">
        <v>9523</v>
      </c>
      <c r="G32" s="196">
        <v>35</v>
      </c>
      <c r="H32" s="196">
        <f t="shared" si="2"/>
        <v>9558</v>
      </c>
      <c r="I32" s="198">
        <f t="shared" si="9"/>
        <v>0.0847457627118644</v>
      </c>
      <c r="J32" s="197">
        <v>51041</v>
      </c>
      <c r="K32" s="196">
        <v>319</v>
      </c>
      <c r="L32" s="196">
        <f t="shared" si="4"/>
        <v>51360</v>
      </c>
      <c r="M32" s="198">
        <f t="shared" si="10"/>
        <v>0.008232455300941443</v>
      </c>
      <c r="N32" s="197">
        <v>47991</v>
      </c>
      <c r="O32" s="196">
        <v>254</v>
      </c>
      <c r="P32" s="196">
        <f t="shared" si="6"/>
        <v>48245</v>
      </c>
      <c r="Q32" s="195">
        <f t="shared" si="11"/>
        <v>0.06456627629806189</v>
      </c>
    </row>
    <row r="33" spans="1:17" s="187" customFormat="1" ht="18" customHeight="1">
      <c r="A33" s="201" t="s">
        <v>225</v>
      </c>
      <c r="B33" s="200">
        <v>6721</v>
      </c>
      <c r="C33" s="196">
        <v>3458</v>
      </c>
      <c r="D33" s="196">
        <f t="shared" si="0"/>
        <v>10179</v>
      </c>
      <c r="E33" s="199">
        <f t="shared" si="8"/>
        <v>0.008137900599129846</v>
      </c>
      <c r="F33" s="197">
        <v>5602</v>
      </c>
      <c r="G33" s="196">
        <v>3025</v>
      </c>
      <c r="H33" s="196">
        <f t="shared" si="2"/>
        <v>8627</v>
      </c>
      <c r="I33" s="198">
        <f t="shared" si="9"/>
        <v>0.17990031297090536</v>
      </c>
      <c r="J33" s="197">
        <v>37406</v>
      </c>
      <c r="K33" s="196">
        <v>18661</v>
      </c>
      <c r="L33" s="196">
        <f t="shared" si="4"/>
        <v>56067</v>
      </c>
      <c r="M33" s="198">
        <f t="shared" si="10"/>
        <v>0.00898693674762235</v>
      </c>
      <c r="N33" s="197">
        <v>35971</v>
      </c>
      <c r="O33" s="196">
        <v>15329</v>
      </c>
      <c r="P33" s="196">
        <f t="shared" si="6"/>
        <v>51300</v>
      </c>
      <c r="Q33" s="195">
        <f t="shared" si="11"/>
        <v>0.09292397660818708</v>
      </c>
    </row>
    <row r="34" spans="1:17" s="187" customFormat="1" ht="18" customHeight="1">
      <c r="A34" s="201" t="s">
        <v>228</v>
      </c>
      <c r="B34" s="200">
        <v>8271</v>
      </c>
      <c r="C34" s="196">
        <v>159</v>
      </c>
      <c r="D34" s="196">
        <f t="shared" si="0"/>
        <v>8430</v>
      </c>
      <c r="E34" s="199">
        <f t="shared" si="8"/>
        <v>0.006739611165209216</v>
      </c>
      <c r="F34" s="197">
        <v>9509</v>
      </c>
      <c r="G34" s="196">
        <v>112</v>
      </c>
      <c r="H34" s="196">
        <f t="shared" si="2"/>
        <v>9621</v>
      </c>
      <c r="I34" s="198">
        <f t="shared" si="9"/>
        <v>-0.12379170564390396</v>
      </c>
      <c r="J34" s="197">
        <v>39184</v>
      </c>
      <c r="K34" s="196">
        <v>249</v>
      </c>
      <c r="L34" s="196">
        <f t="shared" si="4"/>
        <v>39433</v>
      </c>
      <c r="M34" s="198">
        <f t="shared" si="10"/>
        <v>0.00632068555066246</v>
      </c>
      <c r="N34" s="197">
        <v>40643</v>
      </c>
      <c r="O34" s="196">
        <v>597</v>
      </c>
      <c r="P34" s="196">
        <f t="shared" si="6"/>
        <v>41240</v>
      </c>
      <c r="Q34" s="195">
        <f t="shared" si="11"/>
        <v>-0.04381668283220175</v>
      </c>
    </row>
    <row r="35" spans="1:17" s="187" customFormat="1" ht="18" customHeight="1">
      <c r="A35" s="201" t="s">
        <v>231</v>
      </c>
      <c r="B35" s="200">
        <v>8170</v>
      </c>
      <c r="C35" s="196">
        <v>138</v>
      </c>
      <c r="D35" s="196">
        <f t="shared" si="0"/>
        <v>8308</v>
      </c>
      <c r="E35" s="199">
        <f t="shared" si="1"/>
        <v>0.006642074680967754</v>
      </c>
      <c r="F35" s="197">
        <v>5089</v>
      </c>
      <c r="G35" s="196">
        <v>163</v>
      </c>
      <c r="H35" s="196">
        <f t="shared" si="2"/>
        <v>5252</v>
      </c>
      <c r="I35" s="198">
        <f t="shared" si="3"/>
        <v>0.5818735719725818</v>
      </c>
      <c r="J35" s="197">
        <v>38562</v>
      </c>
      <c r="K35" s="196">
        <v>654</v>
      </c>
      <c r="L35" s="196">
        <f t="shared" si="4"/>
        <v>39216</v>
      </c>
      <c r="M35" s="198">
        <f t="shared" si="5"/>
        <v>0.006285902785859027</v>
      </c>
      <c r="N35" s="197">
        <v>45031</v>
      </c>
      <c r="O35" s="196">
        <v>432</v>
      </c>
      <c r="P35" s="196">
        <f t="shared" si="6"/>
        <v>45463</v>
      </c>
      <c r="Q35" s="195">
        <f t="shared" si="7"/>
        <v>-0.13740844202978242</v>
      </c>
    </row>
    <row r="36" spans="1:17" s="187" customFormat="1" ht="18" customHeight="1">
      <c r="A36" s="201" t="s">
        <v>226</v>
      </c>
      <c r="B36" s="200">
        <v>7979</v>
      </c>
      <c r="C36" s="196">
        <v>22</v>
      </c>
      <c r="D36" s="196">
        <f t="shared" si="0"/>
        <v>8001</v>
      </c>
      <c r="E36" s="199">
        <f t="shared" si="1"/>
        <v>0.006396634511606042</v>
      </c>
      <c r="F36" s="197">
        <v>7849</v>
      </c>
      <c r="G36" s="196">
        <v>22</v>
      </c>
      <c r="H36" s="196">
        <f t="shared" si="2"/>
        <v>7871</v>
      </c>
      <c r="I36" s="198">
        <f t="shared" si="3"/>
        <v>0.016516325752763406</v>
      </c>
      <c r="J36" s="197">
        <v>45653</v>
      </c>
      <c r="K36" s="196">
        <v>135</v>
      </c>
      <c r="L36" s="196">
        <f t="shared" si="4"/>
        <v>45788</v>
      </c>
      <c r="M36" s="198">
        <f t="shared" si="5"/>
        <v>0.0073393236627629825</v>
      </c>
      <c r="N36" s="197">
        <v>42708</v>
      </c>
      <c r="O36" s="196">
        <v>195</v>
      </c>
      <c r="P36" s="196">
        <f t="shared" si="6"/>
        <v>42903</v>
      </c>
      <c r="Q36" s="195">
        <f t="shared" si="7"/>
        <v>0.06724471482180738</v>
      </c>
    </row>
    <row r="37" spans="1:17" s="187" customFormat="1" ht="18" customHeight="1">
      <c r="A37" s="201" t="s">
        <v>227</v>
      </c>
      <c r="B37" s="200">
        <v>7755</v>
      </c>
      <c r="C37" s="196">
        <v>0</v>
      </c>
      <c r="D37" s="196">
        <f t="shared" si="0"/>
        <v>7755</v>
      </c>
      <c r="E37" s="199">
        <f t="shared" si="1"/>
        <v>0.006199962584365061</v>
      </c>
      <c r="F37" s="197">
        <v>7793</v>
      </c>
      <c r="G37" s="196">
        <v>7</v>
      </c>
      <c r="H37" s="196">
        <f t="shared" si="2"/>
        <v>7800</v>
      </c>
      <c r="I37" s="198">
        <f t="shared" si="3"/>
        <v>-0.005769230769230749</v>
      </c>
      <c r="J37" s="197">
        <v>41502</v>
      </c>
      <c r="K37" s="196">
        <v>20</v>
      </c>
      <c r="L37" s="196">
        <f t="shared" si="4"/>
        <v>41522</v>
      </c>
      <c r="M37" s="198">
        <f t="shared" si="5"/>
        <v>0.006655529770360019</v>
      </c>
      <c r="N37" s="197">
        <v>38279</v>
      </c>
      <c r="O37" s="196">
        <v>125</v>
      </c>
      <c r="P37" s="196">
        <f t="shared" si="6"/>
        <v>38404</v>
      </c>
      <c r="Q37" s="195">
        <f t="shared" si="7"/>
        <v>0.08118945943130917</v>
      </c>
    </row>
    <row r="38" spans="1:17" s="187" customFormat="1" ht="18" customHeight="1">
      <c r="A38" s="201" t="s">
        <v>229</v>
      </c>
      <c r="B38" s="200">
        <v>7548</v>
      </c>
      <c r="C38" s="196">
        <v>0</v>
      </c>
      <c r="D38" s="196">
        <f t="shared" si="0"/>
        <v>7548</v>
      </c>
      <c r="E38" s="199">
        <f t="shared" si="1"/>
        <v>0.006034470352906188</v>
      </c>
      <c r="F38" s="197">
        <v>6205</v>
      </c>
      <c r="G38" s="196">
        <v>49</v>
      </c>
      <c r="H38" s="196">
        <f t="shared" si="2"/>
        <v>6254</v>
      </c>
      <c r="I38" s="198">
        <f t="shared" si="3"/>
        <v>0.20690757914934443</v>
      </c>
      <c r="J38" s="197">
        <v>39019</v>
      </c>
      <c r="K38" s="196">
        <v>74</v>
      </c>
      <c r="L38" s="196">
        <f t="shared" si="4"/>
        <v>39093</v>
      </c>
      <c r="M38" s="198">
        <f t="shared" si="5"/>
        <v>0.006266187209495791</v>
      </c>
      <c r="N38" s="197">
        <v>32279</v>
      </c>
      <c r="O38" s="196">
        <v>210</v>
      </c>
      <c r="P38" s="196">
        <f t="shared" si="6"/>
        <v>32489</v>
      </c>
      <c r="Q38" s="195">
        <f t="shared" si="7"/>
        <v>0.20326879867031922</v>
      </c>
    </row>
    <row r="39" spans="1:17" s="187" customFormat="1" ht="18" customHeight="1">
      <c r="A39" s="201" t="s">
        <v>230</v>
      </c>
      <c r="B39" s="200">
        <v>6897</v>
      </c>
      <c r="C39" s="196">
        <v>0</v>
      </c>
      <c r="D39" s="196">
        <f t="shared" si="0"/>
        <v>6897</v>
      </c>
      <c r="E39" s="199">
        <f t="shared" si="1"/>
        <v>0.005514009277158715</v>
      </c>
      <c r="F39" s="197">
        <v>5256</v>
      </c>
      <c r="G39" s="196">
        <v>38</v>
      </c>
      <c r="H39" s="196">
        <f t="shared" si="2"/>
        <v>5294</v>
      </c>
      <c r="I39" s="198">
        <f t="shared" si="3"/>
        <v>0.302795617680393</v>
      </c>
      <c r="J39" s="197">
        <v>36641</v>
      </c>
      <c r="K39" s="196">
        <v>54</v>
      </c>
      <c r="L39" s="196">
        <f t="shared" si="4"/>
        <v>36695</v>
      </c>
      <c r="M39" s="198">
        <f t="shared" si="5"/>
        <v>0.005881813615032053</v>
      </c>
      <c r="N39" s="197">
        <v>27486</v>
      </c>
      <c r="O39" s="196">
        <v>1606</v>
      </c>
      <c r="P39" s="196">
        <f t="shared" si="6"/>
        <v>29092</v>
      </c>
      <c r="Q39" s="195">
        <f t="shared" si="7"/>
        <v>0.2613433246253265</v>
      </c>
    </row>
    <row r="40" spans="1:17" s="187" customFormat="1" ht="18" customHeight="1">
      <c r="A40" s="201" t="s">
        <v>232</v>
      </c>
      <c r="B40" s="200">
        <v>6650</v>
      </c>
      <c r="C40" s="196">
        <v>86</v>
      </c>
      <c r="D40" s="196">
        <f t="shared" si="0"/>
        <v>6736</v>
      </c>
      <c r="E40" s="199">
        <f t="shared" si="1"/>
        <v>0.005385293097135146</v>
      </c>
      <c r="F40" s="197">
        <v>3094</v>
      </c>
      <c r="G40" s="196">
        <v>169</v>
      </c>
      <c r="H40" s="196">
        <f t="shared" si="2"/>
        <v>3263</v>
      </c>
      <c r="I40" s="198">
        <f t="shared" si="3"/>
        <v>1.0643579528041678</v>
      </c>
      <c r="J40" s="197">
        <v>30672</v>
      </c>
      <c r="K40" s="196">
        <v>466</v>
      </c>
      <c r="L40" s="196">
        <f t="shared" si="4"/>
        <v>31138</v>
      </c>
      <c r="M40" s="198">
        <f t="shared" si="5"/>
        <v>0.004991086315434475</v>
      </c>
      <c r="N40" s="197">
        <v>25612</v>
      </c>
      <c r="O40" s="196">
        <v>1416</v>
      </c>
      <c r="P40" s="196">
        <f t="shared" si="6"/>
        <v>27028</v>
      </c>
      <c r="Q40" s="195">
        <f t="shared" si="7"/>
        <v>0.15206452567707562</v>
      </c>
    </row>
    <row r="41" spans="1:17" s="187" customFormat="1" ht="18" customHeight="1">
      <c r="A41" s="201" t="s">
        <v>233</v>
      </c>
      <c r="B41" s="200">
        <v>6217</v>
      </c>
      <c r="C41" s="196">
        <v>46</v>
      </c>
      <c r="D41" s="196">
        <f t="shared" si="0"/>
        <v>6263</v>
      </c>
      <c r="E41" s="199">
        <f t="shared" si="1"/>
        <v>0.005007139350854724</v>
      </c>
      <c r="F41" s="197">
        <v>6487</v>
      </c>
      <c r="G41" s="196">
        <v>266</v>
      </c>
      <c r="H41" s="196">
        <f t="shared" si="2"/>
        <v>6753</v>
      </c>
      <c r="I41" s="198">
        <f t="shared" si="3"/>
        <v>-0.07256034355101437</v>
      </c>
      <c r="J41" s="197">
        <v>29277</v>
      </c>
      <c r="K41" s="196">
        <v>506</v>
      </c>
      <c r="L41" s="196">
        <f t="shared" si="4"/>
        <v>29783</v>
      </c>
      <c r="M41" s="198">
        <f t="shared" si="5"/>
        <v>0.004773894396961429</v>
      </c>
      <c r="N41" s="197">
        <v>28893</v>
      </c>
      <c r="O41" s="196">
        <v>1197</v>
      </c>
      <c r="P41" s="196">
        <f t="shared" si="6"/>
        <v>30090</v>
      </c>
      <c r="Q41" s="195">
        <f t="shared" si="7"/>
        <v>-0.010202725157859804</v>
      </c>
    </row>
    <row r="42" spans="1:17" s="187" customFormat="1" ht="18" customHeight="1">
      <c r="A42" s="201" t="s">
        <v>235</v>
      </c>
      <c r="B42" s="200">
        <v>5649</v>
      </c>
      <c r="C42" s="196">
        <v>72</v>
      </c>
      <c r="D42" s="196">
        <f t="shared" si="0"/>
        <v>5721</v>
      </c>
      <c r="E42" s="199">
        <f t="shared" si="1"/>
        <v>0.004573821527421343</v>
      </c>
      <c r="F42" s="197">
        <v>6709</v>
      </c>
      <c r="G42" s="196">
        <v>58</v>
      </c>
      <c r="H42" s="196">
        <f t="shared" si="2"/>
        <v>6767</v>
      </c>
      <c r="I42" s="198">
        <f t="shared" si="3"/>
        <v>-0.1545736663218561</v>
      </c>
      <c r="J42" s="197">
        <v>26352</v>
      </c>
      <c r="K42" s="196">
        <v>197</v>
      </c>
      <c r="L42" s="196">
        <f t="shared" si="4"/>
        <v>26549</v>
      </c>
      <c r="M42" s="198">
        <f t="shared" si="5"/>
        <v>0.004255518998923177</v>
      </c>
      <c r="N42" s="197">
        <v>27352</v>
      </c>
      <c r="O42" s="196">
        <v>336</v>
      </c>
      <c r="P42" s="196">
        <f t="shared" si="6"/>
        <v>27688</v>
      </c>
      <c r="Q42" s="195">
        <f t="shared" si="7"/>
        <v>-0.04113695463738809</v>
      </c>
    </row>
    <row r="43" spans="1:17" s="187" customFormat="1" ht="18" customHeight="1">
      <c r="A43" s="201" t="s">
        <v>234</v>
      </c>
      <c r="B43" s="200">
        <v>5507</v>
      </c>
      <c r="C43" s="196">
        <v>5</v>
      </c>
      <c r="D43" s="196">
        <f t="shared" si="0"/>
        <v>5512</v>
      </c>
      <c r="E43" s="199">
        <f t="shared" si="1"/>
        <v>0.004406730337204412</v>
      </c>
      <c r="F43" s="197">
        <v>3525</v>
      </c>
      <c r="G43" s="196">
        <v>44</v>
      </c>
      <c r="H43" s="196">
        <f t="shared" si="2"/>
        <v>3569</v>
      </c>
      <c r="I43" s="198">
        <f t="shared" si="3"/>
        <v>0.5444101989352761</v>
      </c>
      <c r="J43" s="197">
        <v>26604</v>
      </c>
      <c r="K43" s="196">
        <v>45</v>
      </c>
      <c r="L43" s="196">
        <f t="shared" si="4"/>
        <v>26649</v>
      </c>
      <c r="M43" s="198">
        <f t="shared" si="5"/>
        <v>0.004271547922795727</v>
      </c>
      <c r="N43" s="197">
        <v>16237</v>
      </c>
      <c r="O43" s="196">
        <v>78</v>
      </c>
      <c r="P43" s="196">
        <f t="shared" si="6"/>
        <v>16315</v>
      </c>
      <c r="Q43" s="195">
        <f t="shared" si="7"/>
        <v>0.6334048421697824</v>
      </c>
    </row>
    <row r="44" spans="1:17" s="187" customFormat="1" ht="18" customHeight="1">
      <c r="A44" s="201" t="s">
        <v>238</v>
      </c>
      <c r="B44" s="200">
        <v>5435</v>
      </c>
      <c r="C44" s="196">
        <v>3</v>
      </c>
      <c r="D44" s="196">
        <f t="shared" si="0"/>
        <v>5438</v>
      </c>
      <c r="E44" s="199">
        <f t="shared" si="1"/>
        <v>0.0043475688631563125</v>
      </c>
      <c r="F44" s="197">
        <v>5931</v>
      </c>
      <c r="G44" s="196">
        <v>2</v>
      </c>
      <c r="H44" s="196">
        <f t="shared" si="2"/>
        <v>5933</v>
      </c>
      <c r="I44" s="198">
        <f t="shared" si="3"/>
        <v>-0.08343165346367776</v>
      </c>
      <c r="J44" s="197">
        <v>23781</v>
      </c>
      <c r="K44" s="196">
        <v>17</v>
      </c>
      <c r="L44" s="196">
        <f t="shared" si="4"/>
        <v>23798</v>
      </c>
      <c r="M44" s="198">
        <f t="shared" si="5"/>
        <v>0.003814563303189339</v>
      </c>
      <c r="N44" s="197">
        <v>27132</v>
      </c>
      <c r="O44" s="196">
        <v>113</v>
      </c>
      <c r="P44" s="196">
        <f t="shared" si="6"/>
        <v>27245</v>
      </c>
      <c r="Q44" s="195">
        <f t="shared" si="7"/>
        <v>-0.1265186272710589</v>
      </c>
    </row>
    <row r="45" spans="1:17" s="187" customFormat="1" ht="18" customHeight="1">
      <c r="A45" s="470" t="s">
        <v>240</v>
      </c>
      <c r="B45" s="471">
        <v>4703</v>
      </c>
      <c r="C45" s="472">
        <v>253</v>
      </c>
      <c r="D45" s="472">
        <f t="shared" si="0"/>
        <v>4956</v>
      </c>
      <c r="E45" s="473">
        <f t="shared" si="1"/>
        <v>0.003962219802464635</v>
      </c>
      <c r="F45" s="474">
        <v>3499</v>
      </c>
      <c r="G45" s="472">
        <v>143</v>
      </c>
      <c r="H45" s="472">
        <f t="shared" si="2"/>
        <v>3642</v>
      </c>
      <c r="I45" s="475">
        <f t="shared" si="3"/>
        <v>0.3607907742998353</v>
      </c>
      <c r="J45" s="474">
        <v>22846</v>
      </c>
      <c r="K45" s="472">
        <v>665</v>
      </c>
      <c r="L45" s="472">
        <f t="shared" si="4"/>
        <v>23511</v>
      </c>
      <c r="M45" s="475">
        <f t="shared" si="5"/>
        <v>0.0037685602916751218</v>
      </c>
      <c r="N45" s="474">
        <v>21652</v>
      </c>
      <c r="O45" s="472">
        <v>505</v>
      </c>
      <c r="P45" s="472">
        <f t="shared" si="6"/>
        <v>22157</v>
      </c>
      <c r="Q45" s="476">
        <f t="shared" si="7"/>
        <v>0.06110935595974176</v>
      </c>
    </row>
    <row r="46" spans="1:17" s="187" customFormat="1" ht="18" customHeight="1">
      <c r="A46" s="201" t="s">
        <v>241</v>
      </c>
      <c r="B46" s="200">
        <v>4716</v>
      </c>
      <c r="C46" s="196">
        <v>38</v>
      </c>
      <c r="D46" s="196">
        <f t="shared" si="0"/>
        <v>4754</v>
      </c>
      <c r="E46" s="199">
        <f t="shared" si="1"/>
        <v>0.0038007249679009028</v>
      </c>
      <c r="F46" s="197">
        <v>3968</v>
      </c>
      <c r="G46" s="196">
        <v>39</v>
      </c>
      <c r="H46" s="196">
        <f t="shared" si="2"/>
        <v>4007</v>
      </c>
      <c r="I46" s="198">
        <f t="shared" si="3"/>
        <v>0.18642375842276016</v>
      </c>
      <c r="J46" s="197">
        <v>23915</v>
      </c>
      <c r="K46" s="196">
        <v>117</v>
      </c>
      <c r="L46" s="196">
        <f t="shared" si="4"/>
        <v>24032</v>
      </c>
      <c r="M46" s="198">
        <f t="shared" si="5"/>
        <v>0.003852070985051105</v>
      </c>
      <c r="N46" s="197">
        <v>22877</v>
      </c>
      <c r="O46" s="196">
        <v>260</v>
      </c>
      <c r="P46" s="196">
        <f t="shared" si="6"/>
        <v>23137</v>
      </c>
      <c r="Q46" s="195">
        <f t="shared" si="7"/>
        <v>0.03868262955439339</v>
      </c>
    </row>
    <row r="47" spans="1:17" s="187" customFormat="1" ht="18" customHeight="1">
      <c r="A47" s="201" t="s">
        <v>236</v>
      </c>
      <c r="B47" s="200">
        <v>4505</v>
      </c>
      <c r="C47" s="196">
        <v>0</v>
      </c>
      <c r="D47" s="196">
        <f t="shared" si="0"/>
        <v>4505</v>
      </c>
      <c r="E47" s="199">
        <f t="shared" si="1"/>
        <v>0.0036016546025228373</v>
      </c>
      <c r="F47" s="197">
        <v>3644</v>
      </c>
      <c r="G47" s="196"/>
      <c r="H47" s="196">
        <f t="shared" si="2"/>
        <v>3644</v>
      </c>
      <c r="I47" s="198">
        <f t="shared" si="3"/>
        <v>0.236278814489572</v>
      </c>
      <c r="J47" s="197">
        <v>23920</v>
      </c>
      <c r="K47" s="196">
        <v>81</v>
      </c>
      <c r="L47" s="196">
        <f t="shared" si="4"/>
        <v>24001</v>
      </c>
      <c r="M47" s="198">
        <f t="shared" si="5"/>
        <v>0.0038471020186506147</v>
      </c>
      <c r="N47" s="197">
        <v>19853</v>
      </c>
      <c r="O47" s="196">
        <v>351</v>
      </c>
      <c r="P47" s="196">
        <f t="shared" si="6"/>
        <v>20204</v>
      </c>
      <c r="Q47" s="195">
        <f t="shared" si="7"/>
        <v>0.1879330825579093</v>
      </c>
    </row>
    <row r="48" spans="1:17" s="187" customFormat="1" ht="18" customHeight="1">
      <c r="A48" s="201" t="s">
        <v>353</v>
      </c>
      <c r="B48" s="200">
        <v>4187</v>
      </c>
      <c r="C48" s="196">
        <v>4</v>
      </c>
      <c r="D48" s="196">
        <f t="shared" si="0"/>
        <v>4191</v>
      </c>
      <c r="E48" s="199">
        <f t="shared" si="1"/>
        <v>0.003350618077507927</v>
      </c>
      <c r="F48" s="197">
        <v>4136</v>
      </c>
      <c r="G48" s="196">
        <v>9</v>
      </c>
      <c r="H48" s="196">
        <f t="shared" si="2"/>
        <v>4145</v>
      </c>
      <c r="I48" s="198">
        <f t="shared" si="3"/>
        <v>0.01109770808202648</v>
      </c>
      <c r="J48" s="197">
        <v>20223</v>
      </c>
      <c r="K48" s="196">
        <v>94</v>
      </c>
      <c r="L48" s="196">
        <f t="shared" si="4"/>
        <v>20317</v>
      </c>
      <c r="M48" s="198">
        <f t="shared" si="5"/>
        <v>0.00325659646318589</v>
      </c>
      <c r="N48" s="197">
        <v>19399</v>
      </c>
      <c r="O48" s="196">
        <v>148</v>
      </c>
      <c r="P48" s="196">
        <f t="shared" si="6"/>
        <v>19547</v>
      </c>
      <c r="Q48" s="195">
        <f t="shared" si="7"/>
        <v>0.039392234102419765</v>
      </c>
    </row>
    <row r="49" spans="1:17" s="187" customFormat="1" ht="18" customHeight="1">
      <c r="A49" s="201" t="s">
        <v>237</v>
      </c>
      <c r="B49" s="200">
        <v>4023</v>
      </c>
      <c r="C49" s="196">
        <v>20</v>
      </c>
      <c r="D49" s="196">
        <f t="shared" si="0"/>
        <v>4043</v>
      </c>
      <c r="E49" s="199">
        <f t="shared" si="1"/>
        <v>0.003232295129411727</v>
      </c>
      <c r="F49" s="197">
        <v>4882</v>
      </c>
      <c r="G49" s="196">
        <v>4</v>
      </c>
      <c r="H49" s="196">
        <f t="shared" si="2"/>
        <v>4886</v>
      </c>
      <c r="I49" s="198">
        <f t="shared" si="3"/>
        <v>-0.17253376995497338</v>
      </c>
      <c r="J49" s="197">
        <v>23615</v>
      </c>
      <c r="K49" s="196">
        <v>72</v>
      </c>
      <c r="L49" s="196">
        <f t="shared" si="4"/>
        <v>23687</v>
      </c>
      <c r="M49" s="198">
        <f t="shared" si="5"/>
        <v>0.003796771197690809</v>
      </c>
      <c r="N49" s="197">
        <v>26862</v>
      </c>
      <c r="O49" s="196">
        <v>114</v>
      </c>
      <c r="P49" s="196">
        <f t="shared" si="6"/>
        <v>26976</v>
      </c>
      <c r="Q49" s="195">
        <f t="shared" si="7"/>
        <v>-0.12192319098457893</v>
      </c>
    </row>
    <row r="50" spans="1:17" s="187" customFormat="1" ht="18" customHeight="1">
      <c r="A50" s="470" t="s">
        <v>239</v>
      </c>
      <c r="B50" s="471">
        <v>1311</v>
      </c>
      <c r="C50" s="472">
        <v>2659</v>
      </c>
      <c r="D50" s="472">
        <f t="shared" si="0"/>
        <v>3970</v>
      </c>
      <c r="E50" s="473">
        <f t="shared" si="1"/>
        <v>0.0031739331347426557</v>
      </c>
      <c r="F50" s="474">
        <v>1066</v>
      </c>
      <c r="G50" s="472">
        <v>2839</v>
      </c>
      <c r="H50" s="472">
        <f t="shared" si="2"/>
        <v>3905</v>
      </c>
      <c r="I50" s="475">
        <f t="shared" si="3"/>
        <v>0.016645326504481472</v>
      </c>
      <c r="J50" s="474">
        <v>7938</v>
      </c>
      <c r="K50" s="472">
        <v>16214</v>
      </c>
      <c r="L50" s="472">
        <f t="shared" si="4"/>
        <v>24152</v>
      </c>
      <c r="M50" s="475">
        <f t="shared" si="5"/>
        <v>0.0038713056936981642</v>
      </c>
      <c r="N50" s="474">
        <v>8378</v>
      </c>
      <c r="O50" s="472">
        <v>16490</v>
      </c>
      <c r="P50" s="472">
        <f t="shared" si="6"/>
        <v>24868</v>
      </c>
      <c r="Q50" s="476">
        <f t="shared" si="7"/>
        <v>-0.02879202187550267</v>
      </c>
    </row>
    <row r="51" spans="1:17" s="187" customFormat="1" ht="18" customHeight="1">
      <c r="A51" s="201" t="s">
        <v>244</v>
      </c>
      <c r="B51" s="200">
        <v>1403</v>
      </c>
      <c r="C51" s="196">
        <v>2507</v>
      </c>
      <c r="D51" s="196">
        <f t="shared" si="0"/>
        <v>3910</v>
      </c>
      <c r="E51" s="199">
        <f t="shared" si="1"/>
        <v>0.003125964372000953</v>
      </c>
      <c r="F51" s="197">
        <v>1038</v>
      </c>
      <c r="G51" s="196">
        <v>1457</v>
      </c>
      <c r="H51" s="196">
        <f t="shared" si="2"/>
        <v>2495</v>
      </c>
      <c r="I51" s="198">
        <f t="shared" si="3"/>
        <v>0.5671342685370742</v>
      </c>
      <c r="J51" s="197">
        <v>5798</v>
      </c>
      <c r="K51" s="196">
        <v>13378</v>
      </c>
      <c r="L51" s="196">
        <f t="shared" si="4"/>
        <v>19176</v>
      </c>
      <c r="M51" s="198">
        <f t="shared" si="5"/>
        <v>0.0030737064418000994</v>
      </c>
      <c r="N51" s="197">
        <v>5549</v>
      </c>
      <c r="O51" s="196">
        <v>9769</v>
      </c>
      <c r="P51" s="196">
        <f t="shared" si="6"/>
        <v>15318</v>
      </c>
      <c r="Q51" s="195">
        <f t="shared" si="7"/>
        <v>0.2518605562083822</v>
      </c>
    </row>
    <row r="52" spans="1:17" s="187" customFormat="1" ht="18" customHeight="1">
      <c r="A52" s="201" t="s">
        <v>354</v>
      </c>
      <c r="B52" s="200">
        <v>3430</v>
      </c>
      <c r="C52" s="196">
        <v>8</v>
      </c>
      <c r="D52" s="196">
        <f t="shared" si="0"/>
        <v>3438</v>
      </c>
      <c r="E52" s="199">
        <f t="shared" si="1"/>
        <v>0.002748610105099559</v>
      </c>
      <c r="F52" s="197">
        <v>4269</v>
      </c>
      <c r="G52" s="196">
        <v>68</v>
      </c>
      <c r="H52" s="196">
        <f t="shared" si="2"/>
        <v>4337</v>
      </c>
      <c r="I52" s="198">
        <f t="shared" si="3"/>
        <v>-0.20728614249481203</v>
      </c>
      <c r="J52" s="197">
        <v>15654</v>
      </c>
      <c r="K52" s="196">
        <v>79</v>
      </c>
      <c r="L52" s="196">
        <f t="shared" si="4"/>
        <v>15733</v>
      </c>
      <c r="M52" s="198">
        <f t="shared" si="5"/>
        <v>0.002521830592868219</v>
      </c>
      <c r="N52" s="197">
        <v>17962</v>
      </c>
      <c r="O52" s="196">
        <v>132</v>
      </c>
      <c r="P52" s="196">
        <f t="shared" si="6"/>
        <v>18094</v>
      </c>
      <c r="Q52" s="195">
        <f t="shared" si="7"/>
        <v>-0.13048524372720238</v>
      </c>
    </row>
    <row r="53" spans="1:17" s="187" customFormat="1" ht="18" customHeight="1">
      <c r="A53" s="201" t="s">
        <v>356</v>
      </c>
      <c r="B53" s="200">
        <v>3124</v>
      </c>
      <c r="C53" s="196">
        <v>13</v>
      </c>
      <c r="D53" s="196">
        <f t="shared" si="0"/>
        <v>3137</v>
      </c>
      <c r="E53" s="199">
        <f t="shared" si="1"/>
        <v>0.002507966812012018</v>
      </c>
      <c r="F53" s="197">
        <v>5215</v>
      </c>
      <c r="G53" s="196">
        <v>3</v>
      </c>
      <c r="H53" s="196">
        <f t="shared" si="2"/>
        <v>5218</v>
      </c>
      <c r="I53" s="198">
        <f t="shared" si="3"/>
        <v>-0.39881180528938287</v>
      </c>
      <c r="J53" s="197">
        <v>14835</v>
      </c>
      <c r="K53" s="196">
        <v>139</v>
      </c>
      <c r="L53" s="196">
        <f t="shared" si="4"/>
        <v>14974</v>
      </c>
      <c r="M53" s="198">
        <f t="shared" si="5"/>
        <v>0.002400171060675568</v>
      </c>
      <c r="N53" s="197">
        <v>23952</v>
      </c>
      <c r="O53" s="196">
        <v>35</v>
      </c>
      <c r="P53" s="196">
        <f t="shared" si="6"/>
        <v>23987</v>
      </c>
      <c r="Q53" s="195">
        <f t="shared" si="7"/>
        <v>-0.37574519531412853</v>
      </c>
    </row>
    <row r="54" spans="1:17" s="187" customFormat="1" ht="18" customHeight="1">
      <c r="A54" s="201" t="s">
        <v>245</v>
      </c>
      <c r="B54" s="200">
        <v>1385</v>
      </c>
      <c r="C54" s="196">
        <v>1719</v>
      </c>
      <c r="D54" s="196">
        <f t="shared" si="0"/>
        <v>3104</v>
      </c>
      <c r="E54" s="199">
        <f t="shared" si="1"/>
        <v>0.0024815839925040814</v>
      </c>
      <c r="F54" s="197">
        <v>1017</v>
      </c>
      <c r="G54" s="196">
        <v>1000</v>
      </c>
      <c r="H54" s="196">
        <f t="shared" si="2"/>
        <v>2017</v>
      </c>
      <c r="I54" s="198">
        <f t="shared" si="3"/>
        <v>0.5389191869112544</v>
      </c>
      <c r="J54" s="197">
        <v>6533</v>
      </c>
      <c r="K54" s="196">
        <v>8142</v>
      </c>
      <c r="L54" s="196">
        <f t="shared" si="4"/>
        <v>14675</v>
      </c>
      <c r="M54" s="198">
        <f t="shared" si="5"/>
        <v>0.002352244578296645</v>
      </c>
      <c r="N54" s="197">
        <v>7096</v>
      </c>
      <c r="O54" s="196">
        <v>6691</v>
      </c>
      <c r="P54" s="196">
        <f t="shared" si="6"/>
        <v>13787</v>
      </c>
      <c r="Q54" s="195">
        <f t="shared" si="7"/>
        <v>0.0644085007615871</v>
      </c>
    </row>
    <row r="55" spans="1:17" s="187" customFormat="1" ht="18" customHeight="1" thickBot="1">
      <c r="A55" s="194" t="s">
        <v>242</v>
      </c>
      <c r="B55" s="193">
        <v>125296</v>
      </c>
      <c r="C55" s="189">
        <v>33397</v>
      </c>
      <c r="D55" s="189">
        <f t="shared" si="0"/>
        <v>158693</v>
      </c>
      <c r="E55" s="192">
        <f t="shared" si="1"/>
        <v>0.1268717810961502</v>
      </c>
      <c r="F55" s="190">
        <v>106404</v>
      </c>
      <c r="G55" s="189">
        <v>30780</v>
      </c>
      <c r="H55" s="189">
        <f t="shared" si="2"/>
        <v>137184</v>
      </c>
      <c r="I55" s="191">
        <f t="shared" si="3"/>
        <v>0.15678942150688124</v>
      </c>
      <c r="J55" s="190">
        <v>640846</v>
      </c>
      <c r="K55" s="189">
        <v>166656</v>
      </c>
      <c r="L55" s="189">
        <f t="shared" si="4"/>
        <v>807502</v>
      </c>
      <c r="M55" s="191">
        <f t="shared" si="5"/>
        <v>0.12943388084931498</v>
      </c>
      <c r="N55" s="190">
        <v>559488</v>
      </c>
      <c r="O55" s="189">
        <v>177704</v>
      </c>
      <c r="P55" s="189">
        <f t="shared" si="6"/>
        <v>737192</v>
      </c>
      <c r="Q55" s="188">
        <f t="shared" si="7"/>
        <v>0.09537542458409742</v>
      </c>
    </row>
    <row r="56" ht="15" thickTop="1">
      <c r="A56" s="121" t="s">
        <v>49</v>
      </c>
    </row>
    <row r="57" ht="14.25" customHeight="1">
      <c r="A57" s="94" t="s">
        <v>48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56:Q65536 I56:I65536 I3 Q3">
    <cfRule type="cellIs" priority="2" dxfId="82" operator="lessThan" stopIfTrue="1">
      <formula>0</formula>
    </cfRule>
  </conditionalFormatting>
  <conditionalFormatting sqref="Q8:Q55 I8:I55">
    <cfRule type="cellIs" priority="3" dxfId="82" operator="lessThan" stopIfTrue="1">
      <formula>0</formula>
    </cfRule>
    <cfRule type="cellIs" priority="4" dxfId="84" operator="greaterThanOrEqual" stopIfTrue="1">
      <formula>0</formula>
    </cfRule>
  </conditionalFormatting>
  <conditionalFormatting sqref="I5 Q5">
    <cfRule type="cellIs" priority="1" dxfId="82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Mayo 2012</dc:title>
  <dc:subject/>
  <dc:creator>Juan Carlos Torres Camargo</dc:creator>
  <cp:keywords/>
  <dc:description/>
  <cp:lastModifiedBy>SKY</cp:lastModifiedBy>
  <cp:lastPrinted>2012-04-16T14:34:54Z</cp:lastPrinted>
  <dcterms:created xsi:type="dcterms:W3CDTF">2011-06-09T20:44:59Z</dcterms:created>
  <dcterms:modified xsi:type="dcterms:W3CDTF">2012-07-11T16:34:02Z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AEVVZYF6TF2M-634-451</vt:lpwstr>
  </property>
  <property fmtid="{D5CDD505-2E9C-101B-9397-08002B2CF9AE}" pid="3" name="_dlc_DocIdItemGuid">
    <vt:lpwstr>4d57bd3e-8237-491d-8914-a00241d2abd3</vt:lpwstr>
  </property>
  <property fmtid="{D5CDD505-2E9C-101B-9397-08002B2CF9AE}" pid="4" name="_dlc_DocIdUrl">
    <vt:lpwstr>http://www.aerocivil.gov.co/AAeronautica/Estadisticas/TAereo/EOperacionales/BolPubAnte/_layouts/DocIdRedir.aspx?ID=AEVVZYF6TF2M-634-451, AEVVZYF6TF2M-634-451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109.000000000000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2012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